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axs\Khách Hàng\Saigon Techglass\"/>
    </mc:Choice>
  </mc:AlternateContent>
  <xr:revisionPtr revIDLastSave="0" documentId="13_ncr:1_{9355EAE0-6B9F-4E00-B3AD-B3F77115BB74}" xr6:coauthVersionLast="47" xr6:coauthVersionMax="47" xr10:uidLastSave="{00000000-0000-0000-0000-000000000000}"/>
  <bookViews>
    <workbookView xWindow="-120" yWindow="-120" windowWidth="29040" windowHeight="15720" tabRatio="796" firstSheet="1" activeTab="2" xr2:uid="{00000000-000D-0000-FFFF-FFFF00000000}"/>
  </bookViews>
  <sheets>
    <sheet name="Hình Ảnh Sản Phẩm" sheetId="34" state="hidden" r:id="rId1"/>
    <sheet name="Mở Quay Hệ 55C" sheetId="50" r:id="rId2"/>
    <sheet name="Cửa Đi Trượt SD100" sheetId="49" r:id="rId3"/>
  </sheets>
  <externalReferences>
    <externalReference r:id="rId4"/>
  </externalReferences>
  <definedNames>
    <definedName name="_xlnm._FilterDatabase" localSheetId="2" hidden="1">'Cửa Đi Trượt SD100'!$A$6:$I$116</definedName>
    <definedName name="_xlnm._FilterDatabase" localSheetId="1" hidden="1">'Mở Quay Hệ 55C'!$A$6:$P$26</definedName>
    <definedName name="_xlnm.Print_Area" localSheetId="2">'Cửa Đi Trượt SD100'!$A$1:$L$117</definedName>
    <definedName name="_xlnm.Print_Titles" localSheetId="2">'Cửa Đi Trượt SD100'!$6:$6</definedName>
    <definedName name="_xlnm.Print_Titles" localSheetId="1">'Mở Quay Hệ 55C'!$6:$6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49" l="1"/>
  <c r="G95" i="49"/>
  <c r="G82" i="49"/>
  <c r="G74" i="49"/>
  <c r="I73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53" i="49"/>
  <c r="G54" i="49"/>
  <c r="G55" i="49"/>
  <c r="G56" i="49"/>
  <c r="G57" i="49"/>
  <c r="G58" i="49"/>
  <c r="G52" i="49"/>
  <c r="G30" i="49"/>
  <c r="G17" i="49"/>
  <c r="G9" i="49"/>
  <c r="G39" i="49"/>
  <c r="G40" i="49"/>
  <c r="G41" i="49"/>
  <c r="G42" i="49"/>
  <c r="G43" i="49"/>
  <c r="G44" i="49"/>
  <c r="G45" i="49"/>
  <c r="G46" i="49"/>
  <c r="G47" i="49"/>
  <c r="G48" i="49"/>
  <c r="G49" i="49"/>
  <c r="G38" i="49"/>
  <c r="G31" i="49"/>
  <c r="G32" i="49"/>
  <c r="G33" i="49"/>
  <c r="G34" i="49"/>
  <c r="G35" i="49"/>
  <c r="G36" i="49"/>
  <c r="H49" i="49"/>
  <c r="I49" i="49" s="1"/>
  <c r="F49" i="49"/>
  <c r="D49" i="49"/>
  <c r="H48" i="49"/>
  <c r="I48" i="49" s="1"/>
  <c r="F48" i="49"/>
  <c r="D48" i="49"/>
  <c r="H47" i="49"/>
  <c r="I47" i="49" s="1"/>
  <c r="F47" i="49"/>
  <c r="D47" i="49"/>
  <c r="H46" i="49"/>
  <c r="I46" i="49" s="1"/>
  <c r="F46" i="49"/>
  <c r="D46" i="49"/>
  <c r="H45" i="49"/>
  <c r="I45" i="49" s="1"/>
  <c r="F45" i="49"/>
  <c r="D45" i="49"/>
  <c r="H44" i="49"/>
  <c r="I44" i="49" s="1"/>
  <c r="F44" i="49"/>
  <c r="D44" i="49"/>
  <c r="H43" i="49"/>
  <c r="I43" i="49" s="1"/>
  <c r="F43" i="49"/>
  <c r="D43" i="49"/>
  <c r="H42" i="49"/>
  <c r="I42" i="49" s="1"/>
  <c r="F42" i="49"/>
  <c r="D42" i="49"/>
  <c r="H41" i="49"/>
  <c r="I41" i="49" s="1"/>
  <c r="F41" i="49"/>
  <c r="D41" i="49"/>
  <c r="H40" i="49"/>
  <c r="I40" i="49" s="1"/>
  <c r="F40" i="49"/>
  <c r="D40" i="49"/>
  <c r="H39" i="49"/>
  <c r="I39" i="49" s="1"/>
  <c r="F39" i="49"/>
  <c r="D39" i="49"/>
  <c r="H38" i="49"/>
  <c r="I38" i="49" s="1"/>
  <c r="I37" i="49" s="1"/>
  <c r="F38" i="49"/>
  <c r="D38" i="49"/>
  <c r="H36" i="49"/>
  <c r="I36" i="49" s="1"/>
  <c r="F36" i="49"/>
  <c r="D36" i="49"/>
  <c r="H35" i="49"/>
  <c r="I35" i="49" s="1"/>
  <c r="F35" i="49"/>
  <c r="D35" i="49"/>
  <c r="H34" i="49"/>
  <c r="I34" i="49" s="1"/>
  <c r="F34" i="49"/>
  <c r="D34" i="49"/>
  <c r="H33" i="49"/>
  <c r="I33" i="49" s="1"/>
  <c r="F33" i="49"/>
  <c r="D33" i="49"/>
  <c r="H32" i="49"/>
  <c r="I32" i="49" s="1"/>
  <c r="F32" i="49"/>
  <c r="D32" i="49"/>
  <c r="H31" i="49"/>
  <c r="I31" i="49" s="1"/>
  <c r="F31" i="49"/>
  <c r="D31" i="49"/>
  <c r="H30" i="49"/>
  <c r="I30" i="49" s="1"/>
  <c r="F30" i="49"/>
  <c r="D30" i="49"/>
  <c r="G104" i="49"/>
  <c r="G105" i="49"/>
  <c r="G106" i="49"/>
  <c r="G107" i="49"/>
  <c r="G108" i="49"/>
  <c r="G109" i="49"/>
  <c r="G110" i="49"/>
  <c r="G111" i="49"/>
  <c r="G112" i="49"/>
  <c r="G113" i="49"/>
  <c r="G114" i="49"/>
  <c r="G103" i="49"/>
  <c r="G96" i="49"/>
  <c r="G97" i="49"/>
  <c r="G98" i="49"/>
  <c r="G99" i="49"/>
  <c r="G100" i="49"/>
  <c r="G101" i="49"/>
  <c r="H114" i="49"/>
  <c r="I114" i="49" s="1"/>
  <c r="F114" i="49"/>
  <c r="D114" i="49"/>
  <c r="H113" i="49"/>
  <c r="I113" i="49" s="1"/>
  <c r="F113" i="49"/>
  <c r="D113" i="49"/>
  <c r="H112" i="49"/>
  <c r="I112" i="49" s="1"/>
  <c r="F112" i="49"/>
  <c r="D112" i="49"/>
  <c r="H111" i="49"/>
  <c r="F111" i="49"/>
  <c r="D111" i="49"/>
  <c r="H110" i="49"/>
  <c r="I110" i="49" s="1"/>
  <c r="F110" i="49"/>
  <c r="D110" i="49"/>
  <c r="H109" i="49"/>
  <c r="I109" i="49" s="1"/>
  <c r="F109" i="49"/>
  <c r="D109" i="49"/>
  <c r="H108" i="49"/>
  <c r="I108" i="49" s="1"/>
  <c r="F108" i="49"/>
  <c r="D108" i="49"/>
  <c r="H107" i="49"/>
  <c r="I107" i="49" s="1"/>
  <c r="F107" i="49"/>
  <c r="D107" i="49"/>
  <c r="H106" i="49"/>
  <c r="I106" i="49" s="1"/>
  <c r="F106" i="49"/>
  <c r="D106" i="49"/>
  <c r="H105" i="49"/>
  <c r="I105" i="49" s="1"/>
  <c r="F105" i="49"/>
  <c r="D105" i="49"/>
  <c r="H104" i="49"/>
  <c r="I104" i="49" s="1"/>
  <c r="F104" i="49"/>
  <c r="D104" i="49"/>
  <c r="H103" i="49"/>
  <c r="I103" i="49" s="1"/>
  <c r="F103" i="49"/>
  <c r="D103" i="49"/>
  <c r="H101" i="49"/>
  <c r="I101" i="49" s="1"/>
  <c r="F101" i="49"/>
  <c r="D101" i="49"/>
  <c r="H100" i="49"/>
  <c r="I100" i="49" s="1"/>
  <c r="F100" i="49"/>
  <c r="D100" i="49"/>
  <c r="H99" i="49"/>
  <c r="I99" i="49" s="1"/>
  <c r="F99" i="49"/>
  <c r="D99" i="49"/>
  <c r="H98" i="49"/>
  <c r="I98" i="49" s="1"/>
  <c r="F98" i="49"/>
  <c r="D98" i="49"/>
  <c r="H97" i="49"/>
  <c r="I97" i="49" s="1"/>
  <c r="F97" i="49"/>
  <c r="D97" i="49"/>
  <c r="H96" i="49"/>
  <c r="I96" i="49" s="1"/>
  <c r="F96" i="49"/>
  <c r="D96" i="49"/>
  <c r="H95" i="49"/>
  <c r="I95" i="49" s="1"/>
  <c r="F95" i="49"/>
  <c r="D95" i="49"/>
  <c r="G83" i="49"/>
  <c r="G84" i="49"/>
  <c r="G85" i="49"/>
  <c r="G86" i="49"/>
  <c r="G87" i="49"/>
  <c r="G88" i="49"/>
  <c r="G89" i="49"/>
  <c r="G90" i="49"/>
  <c r="G91" i="49"/>
  <c r="G92" i="49"/>
  <c r="G93" i="49"/>
  <c r="G75" i="49"/>
  <c r="G76" i="49"/>
  <c r="G77" i="49"/>
  <c r="G78" i="49"/>
  <c r="G79" i="49"/>
  <c r="G80" i="49"/>
  <c r="H93" i="49"/>
  <c r="I93" i="49" s="1"/>
  <c r="F93" i="49"/>
  <c r="D93" i="49"/>
  <c r="H92" i="49"/>
  <c r="I92" i="49" s="1"/>
  <c r="F92" i="49"/>
  <c r="D92" i="49"/>
  <c r="H91" i="49"/>
  <c r="I91" i="49" s="1"/>
  <c r="F91" i="49"/>
  <c r="D91" i="49"/>
  <c r="H90" i="49"/>
  <c r="F90" i="49"/>
  <c r="D90" i="49"/>
  <c r="H89" i="49"/>
  <c r="F89" i="49"/>
  <c r="D89" i="49"/>
  <c r="H88" i="49"/>
  <c r="F88" i="49"/>
  <c r="D88" i="49"/>
  <c r="H87" i="49"/>
  <c r="F87" i="49"/>
  <c r="D87" i="49"/>
  <c r="H86" i="49"/>
  <c r="F86" i="49"/>
  <c r="D86" i="49"/>
  <c r="H85" i="49"/>
  <c r="F85" i="49"/>
  <c r="D85" i="49"/>
  <c r="H84" i="49"/>
  <c r="F84" i="49"/>
  <c r="D84" i="49"/>
  <c r="H83" i="49"/>
  <c r="F83" i="49"/>
  <c r="D83" i="49"/>
  <c r="H82" i="49"/>
  <c r="F82" i="49"/>
  <c r="D82" i="49"/>
  <c r="H71" i="49"/>
  <c r="I71" i="49" s="1"/>
  <c r="F71" i="49"/>
  <c r="D71" i="49"/>
  <c r="H70" i="49"/>
  <c r="I70" i="49" s="1"/>
  <c r="F70" i="49"/>
  <c r="D70" i="49"/>
  <c r="H69" i="49"/>
  <c r="I69" i="49" s="1"/>
  <c r="F69" i="49"/>
  <c r="D69" i="49"/>
  <c r="H68" i="49"/>
  <c r="I68" i="49" s="1"/>
  <c r="F68" i="49"/>
  <c r="D68" i="49"/>
  <c r="H67" i="49"/>
  <c r="I67" i="49" s="1"/>
  <c r="F67" i="49"/>
  <c r="D67" i="49"/>
  <c r="H66" i="49"/>
  <c r="I66" i="49" s="1"/>
  <c r="F66" i="49"/>
  <c r="D66" i="49"/>
  <c r="H65" i="49"/>
  <c r="I65" i="49" s="1"/>
  <c r="F65" i="49"/>
  <c r="D65" i="49"/>
  <c r="H64" i="49"/>
  <c r="I64" i="49" s="1"/>
  <c r="F64" i="49"/>
  <c r="D64" i="49"/>
  <c r="H63" i="49"/>
  <c r="I63" i="49" s="1"/>
  <c r="F63" i="49"/>
  <c r="D63" i="49"/>
  <c r="H62" i="49"/>
  <c r="I62" i="49" s="1"/>
  <c r="F62" i="49"/>
  <c r="D62" i="49"/>
  <c r="H61" i="49"/>
  <c r="F61" i="49"/>
  <c r="D61" i="49"/>
  <c r="H60" i="49"/>
  <c r="F60" i="49"/>
  <c r="D60" i="49"/>
  <c r="H25" i="49"/>
  <c r="G25" i="49"/>
  <c r="F25" i="49"/>
  <c r="D25" i="49"/>
  <c r="D13" i="49"/>
  <c r="G10" i="49"/>
  <c r="G11" i="49"/>
  <c r="G12" i="49"/>
  <c r="G13" i="49"/>
  <c r="G14" i="49"/>
  <c r="G15" i="49"/>
  <c r="H15" i="49"/>
  <c r="I15" i="49" s="1"/>
  <c r="F15" i="49"/>
  <c r="D15" i="49"/>
  <c r="H14" i="49"/>
  <c r="I14" i="49" s="1"/>
  <c r="F14" i="49"/>
  <c r="D14" i="49"/>
  <c r="H13" i="49"/>
  <c r="F13" i="49"/>
  <c r="H12" i="49"/>
  <c r="F12" i="49"/>
  <c r="D12" i="49"/>
  <c r="H11" i="49"/>
  <c r="I11" i="49" s="1"/>
  <c r="F11" i="49"/>
  <c r="D11" i="49"/>
  <c r="H10" i="49"/>
  <c r="I10" i="49" s="1"/>
  <c r="F10" i="49"/>
  <c r="D10" i="49"/>
  <c r="H9" i="49"/>
  <c r="I9" i="49" s="1"/>
  <c r="F9" i="49"/>
  <c r="D9" i="49"/>
  <c r="H24" i="49"/>
  <c r="F24" i="49"/>
  <c r="G24" i="49"/>
  <c r="H20" i="49"/>
  <c r="G20" i="49"/>
  <c r="F20" i="49"/>
  <c r="D20" i="49"/>
  <c r="H19" i="49"/>
  <c r="G19" i="49"/>
  <c r="F19" i="49"/>
  <c r="D19" i="49"/>
  <c r="D24" i="49"/>
  <c r="D23" i="49"/>
  <c r="F23" i="49"/>
  <c r="G23" i="49"/>
  <c r="H23" i="49"/>
  <c r="I23" i="49" s="1"/>
  <c r="D22" i="49"/>
  <c r="F22" i="49"/>
  <c r="G22" i="49"/>
  <c r="H22" i="49"/>
  <c r="I22" i="49" s="1"/>
  <c r="H15" i="50"/>
  <c r="H14" i="50"/>
  <c r="G23" i="50"/>
  <c r="G24" i="50"/>
  <c r="H26" i="49"/>
  <c r="H56" i="49"/>
  <c r="H78" i="49"/>
  <c r="H80" i="49"/>
  <c r="F80" i="49"/>
  <c r="D80" i="49"/>
  <c r="H79" i="49"/>
  <c r="F79" i="49"/>
  <c r="D79" i="49"/>
  <c r="F78" i="49"/>
  <c r="D78" i="49"/>
  <c r="H77" i="49"/>
  <c r="F77" i="49"/>
  <c r="D77" i="49"/>
  <c r="H76" i="49"/>
  <c r="F76" i="49"/>
  <c r="D76" i="49"/>
  <c r="H75" i="49"/>
  <c r="F75" i="49"/>
  <c r="D75" i="49"/>
  <c r="H74" i="49"/>
  <c r="F74" i="49"/>
  <c r="D74" i="49"/>
  <c r="H58" i="49"/>
  <c r="F58" i="49"/>
  <c r="D58" i="49"/>
  <c r="H57" i="49"/>
  <c r="F57" i="49"/>
  <c r="D57" i="49"/>
  <c r="F56" i="49"/>
  <c r="D56" i="49"/>
  <c r="H55" i="49"/>
  <c r="F55" i="49"/>
  <c r="D55" i="49"/>
  <c r="H54" i="49"/>
  <c r="F54" i="49"/>
  <c r="D54" i="49"/>
  <c r="H53" i="49"/>
  <c r="F53" i="49"/>
  <c r="D53" i="49"/>
  <c r="H52" i="49"/>
  <c r="F52" i="49"/>
  <c r="D52" i="49"/>
  <c r="G14" i="50"/>
  <c r="G15" i="50"/>
  <c r="H26" i="50"/>
  <c r="G26" i="50"/>
  <c r="F26" i="50"/>
  <c r="D26" i="50"/>
  <c r="H25" i="50"/>
  <c r="G25" i="50"/>
  <c r="F25" i="50"/>
  <c r="D25" i="50"/>
  <c r="H24" i="50"/>
  <c r="F24" i="50"/>
  <c r="D24" i="50"/>
  <c r="H23" i="50"/>
  <c r="F23" i="50"/>
  <c r="D23" i="50"/>
  <c r="H22" i="50"/>
  <c r="G22" i="50"/>
  <c r="F22" i="50"/>
  <c r="D22" i="50"/>
  <c r="H21" i="50"/>
  <c r="G21" i="50"/>
  <c r="F21" i="50"/>
  <c r="D21" i="50"/>
  <c r="H20" i="50"/>
  <c r="G20" i="50"/>
  <c r="F20" i="50"/>
  <c r="D20" i="50"/>
  <c r="H19" i="50"/>
  <c r="G19" i="50"/>
  <c r="F19" i="50"/>
  <c r="D19" i="50"/>
  <c r="H17" i="50"/>
  <c r="G17" i="50"/>
  <c r="F17" i="50"/>
  <c r="D17" i="50"/>
  <c r="H16" i="50"/>
  <c r="G16" i="50"/>
  <c r="F16" i="50"/>
  <c r="D16" i="50"/>
  <c r="H13" i="50"/>
  <c r="G13" i="50"/>
  <c r="F13" i="50"/>
  <c r="D13" i="50"/>
  <c r="H12" i="50"/>
  <c r="G12" i="50"/>
  <c r="F12" i="50"/>
  <c r="D12" i="50"/>
  <c r="H11" i="50"/>
  <c r="G11" i="50"/>
  <c r="F11" i="50"/>
  <c r="D11" i="50"/>
  <c r="H10" i="50"/>
  <c r="G10" i="50"/>
  <c r="F10" i="50"/>
  <c r="D10" i="50"/>
  <c r="H9" i="50"/>
  <c r="G9" i="50"/>
  <c r="F9" i="50"/>
  <c r="D9" i="50"/>
  <c r="H8" i="50"/>
  <c r="G8" i="50"/>
  <c r="F8" i="50"/>
  <c r="D8" i="50"/>
  <c r="I3" i="50"/>
  <c r="H28" i="49"/>
  <c r="G28" i="49"/>
  <c r="F28" i="49"/>
  <c r="D28" i="49"/>
  <c r="H27" i="49"/>
  <c r="G27" i="49"/>
  <c r="F27" i="49"/>
  <c r="D27" i="49"/>
  <c r="G26" i="49"/>
  <c r="F26" i="49"/>
  <c r="D26" i="49"/>
  <c r="H21" i="49"/>
  <c r="G21" i="49"/>
  <c r="F21" i="49"/>
  <c r="D21" i="49"/>
  <c r="H18" i="49"/>
  <c r="G18" i="49"/>
  <c r="F18" i="49"/>
  <c r="D18" i="49"/>
  <c r="H17" i="49"/>
  <c r="F17" i="49"/>
  <c r="D17" i="49"/>
  <c r="I3" i="49"/>
  <c r="I29" i="49" l="1"/>
  <c r="I94" i="49"/>
  <c r="I13" i="49"/>
  <c r="I12" i="49"/>
  <c r="I8" i="49" s="1"/>
  <c r="I90" i="49"/>
  <c r="I89" i="49"/>
  <c r="I88" i="49"/>
  <c r="I87" i="49"/>
  <c r="I81" i="49" s="1"/>
  <c r="I86" i="49"/>
  <c r="I85" i="49"/>
  <c r="I84" i="49"/>
  <c r="I83" i="49"/>
  <c r="I82" i="49"/>
  <c r="I111" i="49"/>
  <c r="I61" i="49"/>
  <c r="I60" i="49"/>
  <c r="I59" i="49" s="1"/>
  <c r="I25" i="49"/>
  <c r="I24" i="49"/>
  <c r="I20" i="49"/>
  <c r="I19" i="49"/>
  <c r="I14" i="50"/>
  <c r="I25" i="50"/>
  <c r="I26" i="50"/>
  <c r="I16" i="50"/>
  <c r="I75" i="49"/>
  <c r="I80" i="49"/>
  <c r="I79" i="49"/>
  <c r="I77" i="49"/>
  <c r="I74" i="49"/>
  <c r="I78" i="49"/>
  <c r="I76" i="49"/>
  <c r="I55" i="49"/>
  <c r="I52" i="49"/>
  <c r="I53" i="49"/>
  <c r="I57" i="49"/>
  <c r="I54" i="49"/>
  <c r="I56" i="49"/>
  <c r="I58" i="49"/>
  <c r="I28" i="49"/>
  <c r="I27" i="49"/>
  <c r="I26" i="49"/>
  <c r="I18" i="49"/>
  <c r="I17" i="49"/>
  <c r="I21" i="49"/>
  <c r="I23" i="50"/>
  <c r="I24" i="50"/>
  <c r="I15" i="50"/>
  <c r="I19" i="50"/>
  <c r="I22" i="50"/>
  <c r="I20" i="50"/>
  <c r="I17" i="50"/>
  <c r="I21" i="50"/>
  <c r="I10" i="50"/>
  <c r="I12" i="50"/>
  <c r="I11" i="50"/>
  <c r="I13" i="50"/>
  <c r="I9" i="50"/>
  <c r="I8" i="50"/>
  <c r="I16" i="49" l="1"/>
  <c r="I18" i="50"/>
  <c r="I7" i="50"/>
  <c r="I51" i="49"/>
</calcChain>
</file>

<file path=xl/sharedStrings.xml><?xml version="1.0" encoding="utf-8"?>
<sst xmlns="http://schemas.openxmlformats.org/spreadsheetml/2006/main" count="405" uniqueCount="92">
  <si>
    <t>Đường Link</t>
  </si>
  <si>
    <t>Hình ảnh &amp; VIDEO</t>
  </si>
  <si>
    <t>THÔNG TIN NHÀ PHÂN PHỐI</t>
  </si>
  <si>
    <t>CÔNG TY TNHH XUẤT NHẬP KHẨU TRUNG CHÍNH</t>
  </si>
  <si>
    <t>Ngày phát hành</t>
  </si>
  <si>
    <t>ĐỊA CHỈ: 1350/1 Quốc Lộ 1A, Phường Thới An, Quận 12, TP. Hồ Chí Minh</t>
  </si>
  <si>
    <t>HOTLINE:</t>
  </si>
  <si>
    <t xml:space="preserve"> 0946 806 159 </t>
  </si>
  <si>
    <t>HOTLINE BÁN HÀNG : 0888 725 638</t>
  </si>
  <si>
    <t>Hình ảnh</t>
  </si>
  <si>
    <t>02563376</t>
  </si>
  <si>
    <t>Tay Nắm KORA</t>
  </si>
  <si>
    <t>02563500</t>
  </si>
  <si>
    <t>0763200001</t>
  </si>
  <si>
    <t>Bộ</t>
  </si>
  <si>
    <t>Chiếc</t>
  </si>
  <si>
    <t xml:space="preserve">Miệng khóa </t>
  </si>
  <si>
    <t>0465800001</t>
  </si>
  <si>
    <t>02431376</t>
  </si>
  <si>
    <t>Ốp lõi khóa</t>
  </si>
  <si>
    <t>02431500</t>
  </si>
  <si>
    <t>01347000K</t>
  </si>
  <si>
    <t>Vấu Khóa</t>
  </si>
  <si>
    <t>04030000K</t>
  </si>
  <si>
    <t>00700376</t>
  </si>
  <si>
    <t>Bản Lề 4D</t>
  </si>
  <si>
    <t>00700500</t>
  </si>
  <si>
    <t>00968376</t>
  </si>
  <si>
    <t>00968500</t>
  </si>
  <si>
    <t>04099000001</t>
  </si>
  <si>
    <t>02028000</t>
  </si>
  <si>
    <t>02415376</t>
  </si>
  <si>
    <t>02415500</t>
  </si>
  <si>
    <t>08350000</t>
  </si>
  <si>
    <t>01971010</t>
  </si>
  <si>
    <t>03978544</t>
  </si>
  <si>
    <t xml:space="preserve">chống đập cánh </t>
  </si>
  <si>
    <t>03978590</t>
  </si>
  <si>
    <t>02416376</t>
  </si>
  <si>
    <t>Tay nắm có đế ASIA</t>
  </si>
  <si>
    <t>02416500</t>
  </si>
  <si>
    <t>04082000</t>
  </si>
  <si>
    <t>Hộp số</t>
  </si>
  <si>
    <t>04086000</t>
  </si>
  <si>
    <t>07680000</t>
  </si>
  <si>
    <t>04607000N</t>
  </si>
  <si>
    <t>02859000</t>
  </si>
  <si>
    <t>Bánh xe</t>
  </si>
  <si>
    <t>06503000</t>
  </si>
  <si>
    <t>More Info/ (Link)
Tài liệu</t>
  </si>
  <si>
    <t>Installment/ (Link)
Chi tiết lắp ráp</t>
  </si>
  <si>
    <t>Chi Tiết Lắp Ráp</t>
  </si>
  <si>
    <t>Thân Khóa Đơn Điểm</t>
  </si>
  <si>
    <t>BỘ</t>
  </si>
  <si>
    <t>Chi Tiết Lắp Ráp Tay</t>
  </si>
  <si>
    <t>Mẫu cửa</t>
  </si>
  <si>
    <t>Mã Hàng</t>
  </si>
  <si>
    <t>Mô tả</t>
  </si>
  <si>
    <t>Số lượng / 1 bộ</t>
  </si>
  <si>
    <t>Đơn vị</t>
  </si>
  <si>
    <t>Tổng số lượng</t>
  </si>
  <si>
    <t>Ghi chú</t>
  </si>
  <si>
    <r>
      <t xml:space="preserve">Đơn giá
</t>
    </r>
    <r>
      <rPr>
        <sz val="12"/>
        <rFont val="Times New Roman"/>
        <family val="1"/>
      </rPr>
      <t>(VNĐ)</t>
    </r>
  </si>
  <si>
    <r>
      <t xml:space="preserve">Thành tiền
</t>
    </r>
    <r>
      <rPr>
        <sz val="12"/>
        <rFont val="Times New Roman"/>
        <family val="1"/>
      </rPr>
      <t>(VNĐ)</t>
    </r>
  </si>
  <si>
    <t>Chọn màu sắc</t>
  </si>
  <si>
    <t>- Báo giá trên đã bao gồm thuế VAT
- Hàng giao tại kho: Số 1350/1 Quốc Lộ 1A, Thới An, Q12, TP. Hồ Chí Minh
- Báo giá có hiệu lực từ ngày 17/12/2024 đến khi có thông báo mới</t>
  </si>
  <si>
    <t>05979000</t>
  </si>
  <si>
    <t>Lõi khóa mở vào R55C</t>
  </si>
  <si>
    <t>Lõi khóa mở ra R55C</t>
  </si>
  <si>
    <t xml:space="preserve"> Ngày 07 Tháng 01 Năm 2026
 CÔNG TY TNHH XNK TRUNG CHÍNH</t>
  </si>
  <si>
    <t>Lõi khóa mở ra 1 đầu vặn 75/30+45</t>
  </si>
  <si>
    <t>Lõi khóa mở vào 1 đầu vặn 75/30+45</t>
  </si>
  <si>
    <t>CỬA SỔ MỞ QUAY/ HẤT 1 CÁNH | TAY NẮM DÙNG CÁ | ĐA ĐIỂM | Hệ R55C</t>
  </si>
  <si>
    <t>BẢNG BÁO GIÁ PHỤ KIỆN ĐỒNG BỘ GIESSE - THEO BỘ CỬA</t>
  </si>
  <si>
    <t>CỬA ĐI TRƯỢT 2 CÁNH | TAY NẮM ĐƠN ĐA ĐIỂM  | HỆ SD100</t>
  </si>
  <si>
    <t>CỬA ĐI TRƯỢT 3 CÁNH | TAY NẮM ĐƠN ĐA ĐIỂM  | HỆ SD100</t>
  </si>
  <si>
    <t>CỬA ĐI TRƯỢT 4 CÁNH | TAY NẮM ĐƠN ĐA ĐIỂM  | HỆ SD100</t>
  </si>
  <si>
    <t>3.2 CỬA ĐI MỞ QUAY 1 CÁNH | ĐƠN ĐIỂM | Hệ R55C</t>
  </si>
  <si>
    <t>Chọn 1 trong 2</t>
  </si>
  <si>
    <t>CỬA ĐI TRƯỢT 2 CÁNH | TAY NẮM ĐÔI, CÓ KHÓA  | HỆ SD100</t>
  </si>
  <si>
    <t>Cần cắt ngắn nhựa đầu khóa biên</t>
  </si>
  <si>
    <t>CỬA ĐI TRƯỢT 3 CÁNH | TAY NẮM ĐÔI, CÓ KHÓA  | HỆ SD100</t>
  </si>
  <si>
    <t>CỬA ĐI TRƯỢT 4 CÁNH | TAY NẮM ĐÔI, CÓ KHÓA  | HỆ SD100</t>
  </si>
  <si>
    <t xml:space="preserve">HOTLINE:  0946 806 159 </t>
  </si>
  <si>
    <t>I. CỬA TRƯỢT 2 CÁNH</t>
  </si>
  <si>
    <t>II. CỬA TRƯỢT 3 CÁNH</t>
  </si>
  <si>
    <t>III. CỬA TRƯỢT 4 CÁNH</t>
  </si>
  <si>
    <t>CỬA ĐI TRƯỢT 4 CÁNH 2 FIX | TAY NẮM ĐƠN ĐA ĐIỂM  | HỆ SD100</t>
  </si>
  <si>
    <t>CỬA ĐI TRƯỢT 4 CÁNH 2 FIX | TAY NẮM ĐÔI, CÓ KHÓA  | HỆ SD100</t>
  </si>
  <si>
    <r>
      <t xml:space="preserve">CỬA ĐI TRƯỢT </t>
    </r>
    <r>
      <rPr>
        <b/>
        <sz val="12"/>
        <color rgb="FFFF0000"/>
        <rFont val="Times New Roman"/>
        <family val="1"/>
      </rPr>
      <t>2 CÁNH 1 FIX</t>
    </r>
    <r>
      <rPr>
        <b/>
        <sz val="12"/>
        <rFont val="Times New Roman"/>
        <family val="1"/>
      </rPr>
      <t xml:space="preserve"> | TAY NẮM ĐƠN ĐA ĐIỂM  | HỆ SD100</t>
    </r>
  </si>
  <si>
    <r>
      <t xml:space="preserve">CỬA ĐI TRƯỢT </t>
    </r>
    <r>
      <rPr>
        <b/>
        <sz val="12"/>
        <color rgb="FFFF0000"/>
        <rFont val="Times New Roman"/>
        <family val="1"/>
      </rPr>
      <t>2 CÁNH 1 FIX</t>
    </r>
    <r>
      <rPr>
        <b/>
        <sz val="12"/>
        <rFont val="Times New Roman"/>
        <family val="1"/>
      </rPr>
      <t xml:space="preserve"> | TAY NẮM ĐÔI, CÓ KHÓA  | HỆ SD100</t>
    </r>
  </si>
  <si>
    <t xml:space="preserve"> Ngày 21 Tháng 01 Năm 2026
 CÔNG TY TNHH XNK TRUNG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</si>
</sst>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£-809]#,##0.000_);[Red]\([$£-809]#,##0.000\)"/>
    <numFmt numFmtId="166" formatCode="[$€-1809]#,##0.00"/>
    <numFmt numFmtId="167" formatCode="[$-10409]0;\(0\)"/>
    <numFmt numFmtId="168" formatCode="_-* #,##0_-;\-* #,##0_-;_-* &quot;-&quot;??_-;_-@_-"/>
    <numFmt numFmtId="169" formatCode="\-"/>
  </numFmts>
  <fonts count="33" x14ac:knownFonts="1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20"/>
      <color theme="10"/>
      <name val="Arial"/>
      <family val="2"/>
    </font>
    <font>
      <sz val="14"/>
      <name val="Cordia New"/>
      <family val="2"/>
      <charset val="222"/>
    </font>
    <font>
      <sz val="11"/>
      <color theme="1"/>
      <name val="Calibri"/>
      <family val="2"/>
      <scheme val="minor"/>
    </font>
    <font>
      <u/>
      <sz val="14"/>
      <color theme="10"/>
      <name val="Cordia New"/>
      <family val="2"/>
      <charset val="22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4"/>
      <name val="Cordia New"/>
      <family val="2"/>
      <charset val="222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8"/>
      <color theme="0"/>
      <name val="Times New Roman"/>
      <family val="1"/>
    </font>
    <font>
      <sz val="14"/>
      <color theme="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theme="5"/>
      <name val="Times New Roman"/>
      <family val="1"/>
    </font>
    <font>
      <sz val="12"/>
      <color theme="9" tint="-0.499984740745262"/>
      <name val="Times New Roman"/>
      <family val="1"/>
    </font>
    <font>
      <u/>
      <sz val="12"/>
      <color theme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D9D9D9"/>
      </patternFill>
    </fill>
    <fill>
      <patternFill patternType="solid">
        <fgColor rgb="FFCCFFCC"/>
        <bgColor rgb="FFF3F3F3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10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12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3" fillId="0" borderId="0"/>
    <xf numFmtId="9" fontId="10" fillId="0" borderId="0" applyFont="0" applyFill="0" applyBorder="0" applyAlignment="0" applyProtection="0"/>
    <xf numFmtId="165" fontId="7" fillId="0" borderId="0"/>
    <xf numFmtId="0" fontId="13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1" xfId="0" applyFont="1" applyBorder="1"/>
    <xf numFmtId="0" fontId="5" fillId="0" borderId="11" xfId="2" applyFont="1" applyBorder="1"/>
    <xf numFmtId="0" fontId="17" fillId="0" borderId="0" xfId="0" applyFont="1"/>
    <xf numFmtId="0" fontId="17" fillId="0" borderId="0" xfId="0" applyFont="1" applyAlignment="1">
      <alignment vertical="center"/>
    </xf>
    <xf numFmtId="41" fontId="1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0" borderId="5" xfId="2" applyFont="1" applyFill="1" applyBorder="1" applyAlignment="1">
      <alignment horizontal="left" vertical="center" wrapText="1"/>
    </xf>
    <xf numFmtId="0" fontId="28" fillId="0" borderId="4" xfId="0" quotePrefix="1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wrapText="1" readingOrder="1"/>
    </xf>
    <xf numFmtId="41" fontId="29" fillId="0" borderId="4" xfId="0" applyNumberFormat="1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vertical="top" wrapText="1"/>
    </xf>
    <xf numFmtId="0" fontId="17" fillId="0" borderId="4" xfId="0" quotePrefix="1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 readingOrder="1"/>
    </xf>
    <xf numFmtId="41" fontId="24" fillId="0" borderId="4" xfId="0" applyNumberFormat="1" applyFont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/>
    </xf>
    <xf numFmtId="168" fontId="23" fillId="0" borderId="15" xfId="1" applyNumberFormat="1" applyFont="1" applyFill="1" applyBorder="1" applyAlignment="1">
      <alignment horizontal="left" vertical="center" wrapText="1"/>
    </xf>
    <xf numFmtId="168" fontId="23" fillId="0" borderId="14" xfId="1" applyNumberFormat="1" applyFont="1" applyFill="1" applyBorder="1" applyAlignment="1">
      <alignment horizontal="left" vertical="center" wrapText="1"/>
    </xf>
    <xf numFmtId="0" fontId="26" fillId="0" borderId="8" xfId="2" applyFont="1" applyFill="1" applyBorder="1" applyAlignment="1">
      <alignment horizontal="left" vertical="center" wrapText="1"/>
    </xf>
    <xf numFmtId="0" fontId="26" fillId="0" borderId="4" xfId="2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vertical="center"/>
    </xf>
    <xf numFmtId="0" fontId="23" fillId="6" borderId="11" xfId="0" applyFont="1" applyFill="1" applyBorder="1" applyAlignment="1">
      <alignment vertical="center"/>
    </xf>
    <xf numFmtId="41" fontId="23" fillId="6" borderId="11" xfId="0" applyNumberFormat="1" applyFont="1" applyFill="1" applyBorder="1" applyAlignment="1">
      <alignment vertical="center"/>
    </xf>
    <xf numFmtId="166" fontId="23" fillId="6" borderId="2" xfId="1" applyNumberFormat="1" applyFont="1" applyFill="1" applyBorder="1" applyAlignment="1">
      <alignment horizontal="center" vertical="center"/>
    </xf>
    <xf numFmtId="166" fontId="23" fillId="9" borderId="2" xfId="1" applyNumberFormat="1" applyFont="1" applyFill="1" applyBorder="1" applyAlignment="1">
      <alignment horizontal="left" vertical="center" wrapText="1"/>
    </xf>
    <xf numFmtId="166" fontId="23" fillId="9" borderId="5" xfId="1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41" fontId="17" fillId="0" borderId="0" xfId="0" applyNumberFormat="1" applyFont="1" applyAlignment="1">
      <alignment horizontal="left" vertical="center"/>
    </xf>
    <xf numFmtId="41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1" fontId="17" fillId="0" borderId="0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41" fontId="17" fillId="0" borderId="0" xfId="0" applyNumberFormat="1" applyFont="1"/>
    <xf numFmtId="41" fontId="17" fillId="0" borderId="0" xfId="0" applyNumberFormat="1" applyFont="1" applyAlignment="1">
      <alignment horizontal="center"/>
    </xf>
    <xf numFmtId="166" fontId="17" fillId="0" borderId="0" xfId="1" applyNumberFormat="1" applyFont="1"/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3" fillId="11" borderId="6" xfId="15" applyFont="1" applyFill="1" applyBorder="1" applyAlignment="1">
      <alignment horizontal="center" vertical="center" wrapText="1"/>
    </xf>
    <xf numFmtId="41" fontId="23" fillId="11" borderId="6" xfId="15" applyNumberFormat="1" applyFont="1" applyFill="1" applyBorder="1" applyAlignment="1">
      <alignment horizontal="center" vertical="center" wrapText="1"/>
    </xf>
    <xf numFmtId="41" fontId="23" fillId="11" borderId="6" xfId="15" applyNumberFormat="1" applyFont="1" applyFill="1" applyBorder="1" applyAlignment="1">
      <alignment horizontal="right" vertical="center" wrapText="1"/>
    </xf>
    <xf numFmtId="169" fontId="23" fillId="11" borderId="6" xfId="15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14" fontId="20" fillId="5" borderId="0" xfId="0" applyNumberFormat="1" applyFont="1" applyFill="1" applyAlignment="1">
      <alignment vertical="center"/>
    </xf>
    <xf numFmtId="14" fontId="20" fillId="5" borderId="0" xfId="0" applyNumberFormat="1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167" fontId="24" fillId="0" borderId="4" xfId="0" applyNumberFormat="1" applyFont="1" applyBorder="1" applyAlignment="1">
      <alignment horizontal="center" vertical="center" wrapText="1" readingOrder="1"/>
    </xf>
    <xf numFmtId="168" fontId="17" fillId="0" borderId="3" xfId="1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167" fontId="29" fillId="0" borderId="4" xfId="0" applyNumberFormat="1" applyFont="1" applyBorder="1" applyAlignment="1">
      <alignment horizontal="center" vertical="center" wrapText="1" readingOrder="1"/>
    </xf>
    <xf numFmtId="168" fontId="17" fillId="0" borderId="3" xfId="1" applyNumberFormat="1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left" vertical="center" wrapText="1" readingOrder="1"/>
    </xf>
    <xf numFmtId="0" fontId="24" fillId="0" borderId="4" xfId="0" applyFont="1" applyBorder="1" applyAlignment="1">
      <alignment horizontal="center" vertical="center" wrapText="1" readingOrder="1"/>
    </xf>
    <xf numFmtId="0" fontId="25" fillId="10" borderId="0" xfId="0" applyFont="1" applyFill="1" applyAlignment="1">
      <alignment horizontal="center" vertical="center" wrapText="1"/>
    </xf>
    <xf numFmtId="168" fontId="17" fillId="7" borderId="9" xfId="1" applyNumberFormat="1" applyFont="1" applyFill="1" applyBorder="1" applyAlignment="1">
      <alignment horizontal="center" vertical="center" wrapText="1"/>
    </xf>
    <xf numFmtId="168" fontId="23" fillId="7" borderId="9" xfId="1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center" vertical="center" wrapText="1" readingOrder="1"/>
    </xf>
    <xf numFmtId="166" fontId="17" fillId="0" borderId="0" xfId="1" applyNumberFormat="1" applyFont="1" applyFill="1" applyAlignment="1">
      <alignment horizontal="center"/>
    </xf>
    <xf numFmtId="164" fontId="17" fillId="0" borderId="0" xfId="1" applyFont="1" applyFill="1" applyBorder="1" applyAlignment="1">
      <alignment horizontal="center" vertical="center"/>
    </xf>
    <xf numFmtId="166" fontId="17" fillId="0" borderId="0" xfId="1" applyNumberFormat="1" applyFont="1" applyFill="1" applyBorder="1" applyAlignment="1">
      <alignment horizontal="center" vertical="center"/>
    </xf>
    <xf numFmtId="166" fontId="17" fillId="0" borderId="0" xfId="1" applyNumberFormat="1" applyFont="1" applyAlignment="1">
      <alignment vertical="center"/>
    </xf>
    <xf numFmtId="166" fontId="17" fillId="0" borderId="0" xfId="1" applyNumberFormat="1" applyFont="1" applyFill="1" applyAlignment="1">
      <alignment horizontal="center" vertical="center"/>
    </xf>
    <xf numFmtId="166" fontId="17" fillId="0" borderId="0" xfId="1" applyNumberFormat="1" applyFont="1" applyFill="1" applyAlignment="1">
      <alignment vertical="center"/>
    </xf>
    <xf numFmtId="166" fontId="17" fillId="0" borderId="0" xfId="1" applyNumberFormat="1" applyFont="1" applyFill="1" applyBorder="1" applyAlignment="1">
      <alignment vertical="center"/>
    </xf>
    <xf numFmtId="166" fontId="17" fillId="0" borderId="0" xfId="1" applyNumberFormat="1" applyFont="1" applyFill="1" applyBorder="1" applyAlignment="1">
      <alignment horizontal="center"/>
    </xf>
    <xf numFmtId="0" fontId="16" fillId="6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14" fontId="20" fillId="5" borderId="0" xfId="0" applyNumberFormat="1" applyFont="1" applyFill="1" applyAlignment="1">
      <alignment horizontal="left" vertical="center"/>
    </xf>
    <xf numFmtId="0" fontId="17" fillId="7" borderId="5" xfId="0" applyFont="1" applyFill="1" applyBorder="1" applyAlignment="1">
      <alignment horizontal="left" vertical="center" wrapText="1"/>
    </xf>
    <xf numFmtId="41" fontId="16" fillId="6" borderId="0" xfId="0" applyNumberFormat="1" applyFont="1" applyFill="1" applyAlignment="1">
      <alignment vertical="center"/>
    </xf>
    <xf numFmtId="41" fontId="17" fillId="4" borderId="0" xfId="0" applyNumberFormat="1" applyFont="1" applyFill="1" applyAlignment="1">
      <alignment vertical="center"/>
    </xf>
    <xf numFmtId="41" fontId="24" fillId="7" borderId="1" xfId="0" applyNumberFormat="1" applyFont="1" applyFill="1" applyBorder="1" applyAlignment="1">
      <alignment horizontal="center" vertical="center" wrapText="1" readingOrder="1"/>
    </xf>
    <xf numFmtId="0" fontId="29" fillId="0" borderId="4" xfId="0" applyFont="1" applyBorder="1" applyAlignment="1">
      <alignment horizontal="center" vertical="center" wrapText="1" readingOrder="1"/>
    </xf>
    <xf numFmtId="0" fontId="19" fillId="7" borderId="1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/>
    </xf>
    <xf numFmtId="0" fontId="23" fillId="6" borderId="1" xfId="0" applyFont="1" applyFill="1" applyBorder="1" applyAlignment="1">
      <alignment vertical="center"/>
    </xf>
    <xf numFmtId="0" fontId="23" fillId="6" borderId="9" xfId="0" applyFont="1" applyFill="1" applyBorder="1" applyAlignment="1">
      <alignment vertical="center"/>
    </xf>
    <xf numFmtId="41" fontId="23" fillId="6" borderId="9" xfId="0" applyNumberFormat="1" applyFont="1" applyFill="1" applyBorder="1" applyAlignment="1">
      <alignment vertical="center"/>
    </xf>
    <xf numFmtId="166" fontId="23" fillId="6" borderId="9" xfId="1" applyNumberFormat="1" applyFont="1" applyFill="1" applyBorder="1" applyAlignment="1">
      <alignment horizontal="center" vertical="center"/>
    </xf>
    <xf numFmtId="166" fontId="23" fillId="6" borderId="5" xfId="1" applyNumberFormat="1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168" fontId="17" fillId="8" borderId="9" xfId="1" applyNumberFormat="1" applyFont="1" applyFill="1" applyBorder="1" applyAlignment="1">
      <alignment horizontal="center" vertical="center" wrapText="1"/>
    </xf>
    <xf numFmtId="168" fontId="23" fillId="8" borderId="9" xfId="1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6" borderId="0" xfId="0" applyFont="1" applyFill="1"/>
    <xf numFmtId="0" fontId="17" fillId="4" borderId="0" xfId="0" applyFont="1" applyFill="1"/>
    <xf numFmtId="168" fontId="17" fillId="0" borderId="4" xfId="1" applyNumberFormat="1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41" fontId="23" fillId="8" borderId="1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left" vertical="center" wrapText="1" readingOrder="1"/>
    </xf>
    <xf numFmtId="0" fontId="17" fillId="0" borderId="3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6" fillId="0" borderId="1" xfId="2" applyFont="1" applyFill="1" applyBorder="1" applyAlignment="1">
      <alignment horizontal="left" vertical="center" wrapText="1"/>
    </xf>
    <xf numFmtId="168" fontId="23" fillId="8" borderId="5" xfId="1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12" borderId="6" xfId="15" applyFont="1" applyFill="1" applyBorder="1" applyAlignment="1">
      <alignment horizontal="center" vertical="center" wrapText="1"/>
    </xf>
    <xf numFmtId="41" fontId="23" fillId="12" borderId="6" xfId="15" applyNumberFormat="1" applyFont="1" applyFill="1" applyBorder="1" applyAlignment="1">
      <alignment horizontal="center" vertical="center" wrapText="1"/>
    </xf>
    <xf numFmtId="41" fontId="23" fillId="12" borderId="6" xfId="15" applyNumberFormat="1" applyFont="1" applyFill="1" applyBorder="1" applyAlignment="1">
      <alignment horizontal="right" vertical="center" wrapText="1"/>
    </xf>
    <xf numFmtId="169" fontId="23" fillId="12" borderId="6" xfId="15" applyNumberFormat="1" applyFont="1" applyFill="1" applyBorder="1" applyAlignment="1">
      <alignment horizontal="center" vertical="center" wrapText="1"/>
    </xf>
    <xf numFmtId="0" fontId="23" fillId="12" borderId="6" xfId="15" applyFont="1" applyFill="1" applyBorder="1" applyAlignment="1">
      <alignment horizontal="left" vertical="center" wrapText="1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168" fontId="17" fillId="0" borderId="4" xfId="1" applyNumberFormat="1" applyFont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17" fillId="0" borderId="0" xfId="0" quotePrefix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3" fillId="10" borderId="1" xfId="15" applyFont="1" applyFill="1" applyBorder="1" applyAlignment="1">
      <alignment horizontal="left" vertical="center" wrapText="1"/>
    </xf>
    <xf numFmtId="0" fontId="23" fillId="10" borderId="9" xfId="15" applyFont="1" applyFill="1" applyBorder="1" applyAlignment="1">
      <alignment horizontal="left" vertical="center" wrapText="1"/>
    </xf>
    <xf numFmtId="0" fontId="23" fillId="10" borderId="5" xfId="15" applyFont="1" applyFill="1" applyBorder="1" applyAlignment="1">
      <alignment horizontal="left" vertical="center" wrapText="1"/>
    </xf>
    <xf numFmtId="0" fontId="17" fillId="0" borderId="13" xfId="0" quotePrefix="1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center" vertical="center" wrapText="1"/>
    </xf>
  </cellXfs>
  <cellStyles count="17">
    <cellStyle name="Comma" xfId="1" builtinId="3"/>
    <cellStyle name="Comma 10" xfId="3" xr:uid="{00000000-0005-0000-0000-000031000000}"/>
    <cellStyle name="Comma 2" xfId="4" xr:uid="{00000000-0005-0000-0000-000032000000}"/>
    <cellStyle name="Comma 3 4" xfId="5" xr:uid="{00000000-0005-0000-0000-000033000000}"/>
    <cellStyle name="Comma 8" xfId="16" xr:uid="{C8CE5851-26EA-4FF7-A210-D5A6A1A9EF57}"/>
    <cellStyle name="Hyperlink" xfId="2" builtinId="8"/>
    <cellStyle name="Normal" xfId="0" builtinId="0"/>
    <cellStyle name="Normal 2" xfId="6" xr:uid="{00000000-0005-0000-0000-000034000000}"/>
    <cellStyle name="Normal 2 2" xfId="7" xr:uid="{00000000-0005-0000-0000-000035000000}"/>
    <cellStyle name="Normal 3" xfId="8" xr:uid="{00000000-0005-0000-0000-000036000000}"/>
    <cellStyle name="Normal 4" xfId="9" xr:uid="{00000000-0005-0000-0000-000037000000}"/>
    <cellStyle name="Normal 5" xfId="10" xr:uid="{00000000-0005-0000-0000-000038000000}"/>
    <cellStyle name="Normal 5 73" xfId="11" xr:uid="{00000000-0005-0000-0000-000039000000}"/>
    <cellStyle name="Normal 6" xfId="12" xr:uid="{00000000-0005-0000-0000-00003A000000}"/>
    <cellStyle name="Normal 7" xfId="15" xr:uid="{13A2C7D5-1BC2-46E7-979A-576118909AA6}"/>
    <cellStyle name="Percent 2" xfId="13" xr:uid="{00000000-0005-0000-0000-00003B000000}"/>
    <cellStyle name="常规 2 2" xfId="14" xr:uid="{00000000-0005-0000-0000-00003C000000}"/>
  </cellStyles>
  <dxfs count="0"/>
  <tableStyles count="0" defaultTableStyle="TableStyleMedium2" defaultPivotStyle="PivotStyleLight16"/>
  <colors>
    <mruColors>
      <color rgb="FF00A800"/>
      <color rgb="FFCC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37" Type="http://www.wps.cn/officeDocument/2023/relationships/customStorage" Target="customStorage/customStorage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4.e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28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873411</xdr:colOff>
      <xdr:row>0</xdr:row>
      <xdr:rowOff>333692</xdr:rowOff>
    </xdr:from>
    <xdr:to>
      <xdr:col>9</xdr:col>
      <xdr:colOff>1689520</xdr:colOff>
      <xdr:row>3</xdr:row>
      <xdr:rowOff>263976</xdr:rowOff>
    </xdr:to>
    <xdr:pic>
      <xdr:nvPicPr>
        <xdr:cNvPr id="4" name="image18.png">
          <a:extLst>
            <a:ext uri="{FF2B5EF4-FFF2-40B4-BE49-F238E27FC236}">
              <a16:creationId xmlns:a16="http://schemas.microsoft.com/office/drawing/2014/main" id="{9B83D29A-9082-48A4-9A95-0DD28378FC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0197" y="333692"/>
          <a:ext cx="816109" cy="814748"/>
        </a:xfrm>
        <a:prstGeom prst="rect">
          <a:avLst/>
        </a:prstGeom>
        <a:noFill/>
      </xdr:spPr>
    </xdr:pic>
    <xdr:clientData/>
  </xdr:twoCellAnchor>
  <xdr:twoCellAnchor>
    <xdr:from>
      <xdr:col>1</xdr:col>
      <xdr:colOff>449207</xdr:colOff>
      <xdr:row>9</xdr:row>
      <xdr:rowOff>160756</xdr:rowOff>
    </xdr:from>
    <xdr:to>
      <xdr:col>1</xdr:col>
      <xdr:colOff>1286579</xdr:colOff>
      <xdr:row>10</xdr:row>
      <xdr:rowOff>321845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B262C3-E5B3-43CE-B824-713BD9F8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5057" y="29773981"/>
          <a:ext cx="837372" cy="684964"/>
        </a:xfrm>
        <a:prstGeom prst="rect">
          <a:avLst/>
        </a:prstGeom>
      </xdr:spPr>
    </xdr:pic>
    <xdr:clientData/>
  </xdr:twoCellAnchor>
  <xdr:twoCellAnchor>
    <xdr:from>
      <xdr:col>1</xdr:col>
      <xdr:colOff>331526</xdr:colOff>
      <xdr:row>21</xdr:row>
      <xdr:rowOff>89580</xdr:rowOff>
    </xdr:from>
    <xdr:to>
      <xdr:col>1</xdr:col>
      <xdr:colOff>1386974</xdr:colOff>
      <xdr:row>21</xdr:row>
      <xdr:rowOff>792378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AE7CCF7-6E65-4F2D-88B1-F4F82A6E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593701" y="103269030"/>
          <a:ext cx="702798" cy="1055448"/>
        </a:xfrm>
        <a:prstGeom prst="rect">
          <a:avLst/>
        </a:prstGeom>
      </xdr:spPr>
    </xdr:pic>
    <xdr:clientData/>
  </xdr:twoCellAnchor>
  <xdr:twoCellAnchor>
    <xdr:from>
      <xdr:col>1</xdr:col>
      <xdr:colOff>332187</xdr:colOff>
      <xdr:row>20</xdr:row>
      <xdr:rowOff>146852</xdr:rowOff>
    </xdr:from>
    <xdr:to>
      <xdr:col>1</xdr:col>
      <xdr:colOff>1437105</xdr:colOff>
      <xdr:row>20</xdr:row>
      <xdr:rowOff>865480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64DD21A-A614-4C3E-9FF5-ED88C15CF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620707" y="102452232"/>
          <a:ext cx="699578" cy="1104918"/>
        </a:xfrm>
        <a:prstGeom prst="rect">
          <a:avLst/>
        </a:prstGeom>
      </xdr:spPr>
    </xdr:pic>
    <xdr:clientData/>
  </xdr:twoCellAnchor>
  <xdr:oneCellAnchor>
    <xdr:from>
      <xdr:col>1</xdr:col>
      <xdr:colOff>483997</xdr:colOff>
      <xdr:row>23</xdr:row>
      <xdr:rowOff>154496</xdr:rowOff>
    </xdr:from>
    <xdr:ext cx="633653" cy="433552"/>
    <xdr:pic>
      <xdr:nvPicPr>
        <xdr:cNvPr id="25" name="Picture 24">
          <a:extLst>
            <a:ext uri="{FF2B5EF4-FFF2-40B4-BE49-F238E27FC236}">
              <a16:creationId xmlns:a16="http://schemas.microsoft.com/office/drawing/2014/main" id="{4588B0C7-B19E-4BF5-84A6-1FA82D98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9847" y="105205721"/>
          <a:ext cx="633653" cy="433552"/>
        </a:xfrm>
        <a:prstGeom prst="rect">
          <a:avLst/>
        </a:prstGeom>
      </xdr:spPr>
    </xdr:pic>
    <xdr:clientData/>
  </xdr:oneCellAnchor>
  <xdr:oneCellAnchor>
    <xdr:from>
      <xdr:col>1</xdr:col>
      <xdr:colOff>191335</xdr:colOff>
      <xdr:row>22</xdr:row>
      <xdr:rowOff>195516</xdr:rowOff>
    </xdr:from>
    <xdr:ext cx="1305448" cy="460375"/>
    <xdr:pic>
      <xdr:nvPicPr>
        <xdr:cNvPr id="26" name="Picture 25">
          <a:extLst>
            <a:ext uri="{FF2B5EF4-FFF2-40B4-BE49-F238E27FC236}">
              <a16:creationId xmlns:a16="http://schemas.microsoft.com/office/drawing/2014/main" id="{11AEE1B8-B4EC-4D3D-B63E-6EB3B5B6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1699721" y="103976480"/>
          <a:ext cx="460375" cy="1305448"/>
        </a:xfrm>
        <a:prstGeom prst="rect">
          <a:avLst/>
        </a:prstGeom>
      </xdr:spPr>
    </xdr:pic>
    <xdr:clientData/>
  </xdr:oneCellAnchor>
  <xdr:twoCellAnchor>
    <xdr:from>
      <xdr:col>1</xdr:col>
      <xdr:colOff>213692</xdr:colOff>
      <xdr:row>15</xdr:row>
      <xdr:rowOff>161700</xdr:rowOff>
    </xdr:from>
    <xdr:to>
      <xdr:col>1</xdr:col>
      <xdr:colOff>1350450</xdr:colOff>
      <xdr:row>16</xdr:row>
      <xdr:rowOff>458066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C747BF1-ED9A-4E8C-870B-3EAD5158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4737" y="31957882"/>
          <a:ext cx="1136758" cy="885184"/>
        </a:xfrm>
        <a:prstGeom prst="rect">
          <a:avLst/>
        </a:prstGeom>
      </xdr:spPr>
    </xdr:pic>
    <xdr:clientData/>
  </xdr:twoCellAnchor>
  <xdr:twoCellAnchor>
    <xdr:from>
      <xdr:col>1</xdr:col>
      <xdr:colOff>321038</xdr:colOff>
      <xdr:row>11</xdr:row>
      <xdr:rowOff>122466</xdr:rowOff>
    </xdr:from>
    <xdr:to>
      <xdr:col>1</xdr:col>
      <xdr:colOff>1347108</xdr:colOff>
      <xdr:row>11</xdr:row>
      <xdr:rowOff>680358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001C55B-A9DD-49F8-8139-94A4493FE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9435" r="-660" b="22582"/>
        <a:stretch>
          <a:fillRect/>
        </a:stretch>
      </xdr:blipFill>
      <xdr:spPr>
        <a:xfrm>
          <a:off x="1406888" y="31831191"/>
          <a:ext cx="1026070" cy="557892"/>
        </a:xfrm>
        <a:prstGeom prst="rect">
          <a:avLst/>
        </a:prstGeom>
      </xdr:spPr>
    </xdr:pic>
    <xdr:clientData/>
  </xdr:twoCellAnchor>
  <xdr:twoCellAnchor>
    <xdr:from>
      <xdr:col>1</xdr:col>
      <xdr:colOff>329340</xdr:colOff>
      <xdr:row>12</xdr:row>
      <xdr:rowOff>35120</xdr:rowOff>
    </xdr:from>
    <xdr:to>
      <xdr:col>1</xdr:col>
      <xdr:colOff>1204025</xdr:colOff>
      <xdr:row>12</xdr:row>
      <xdr:rowOff>721179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19E235E-B958-43A7-9984-76449A4E2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5190" y="32496320"/>
          <a:ext cx="874685" cy="686059"/>
        </a:xfrm>
        <a:prstGeom prst="rect">
          <a:avLst/>
        </a:prstGeom>
      </xdr:spPr>
    </xdr:pic>
    <xdr:clientData/>
  </xdr:twoCellAnchor>
  <xdr:twoCellAnchor>
    <xdr:from>
      <xdr:col>1</xdr:col>
      <xdr:colOff>320843</xdr:colOff>
      <xdr:row>24</xdr:row>
      <xdr:rowOff>87703</xdr:rowOff>
    </xdr:from>
    <xdr:to>
      <xdr:col>1</xdr:col>
      <xdr:colOff>1380499</xdr:colOff>
      <xdr:row>24</xdr:row>
      <xdr:rowOff>832975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A76BAA3-740F-4DD8-A051-4EC53EC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6693" y="105815203"/>
          <a:ext cx="1059656" cy="745272"/>
        </a:xfrm>
        <a:prstGeom prst="rect">
          <a:avLst/>
        </a:prstGeom>
      </xdr:spPr>
    </xdr:pic>
    <xdr:clientData/>
  </xdr:twoCellAnchor>
  <xdr:twoCellAnchor>
    <xdr:from>
      <xdr:col>1</xdr:col>
      <xdr:colOff>457745</xdr:colOff>
      <xdr:row>25</xdr:row>
      <xdr:rowOff>120165</xdr:rowOff>
    </xdr:from>
    <xdr:to>
      <xdr:col>1</xdr:col>
      <xdr:colOff>1182926</xdr:colOff>
      <xdr:row>25</xdr:row>
      <xdr:rowOff>843637</xdr:rowOff>
    </xdr:to>
    <xdr:pic>
      <xdr:nvPicPr>
        <xdr:cNvPr id="106" name="Picture 105" descr="SHIMS FOR PROJECTING ARMS-Giesse-Arms">
          <a:extLst>
            <a:ext uri="{FF2B5EF4-FFF2-40B4-BE49-F238E27FC236}">
              <a16:creationId xmlns:a16="http://schemas.microsoft.com/office/drawing/2014/main" id="{B2464C38-C943-438C-A1F5-F689F8E83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3595" y="106695390"/>
          <a:ext cx="725181" cy="72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164888</xdr:colOff>
      <xdr:row>7</xdr:row>
      <xdr:rowOff>78364</xdr:rowOff>
    </xdr:from>
    <xdr:to>
      <xdr:col>1</xdr:col>
      <xdr:colOff>1484780</xdr:colOff>
      <xdr:row>8</xdr:row>
      <xdr:rowOff>464173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B266B2E0-B1D2-4B4D-8DC6-1E2247320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738" y="27596089"/>
          <a:ext cx="1319892" cy="909684"/>
        </a:xfrm>
        <a:prstGeom prst="rect">
          <a:avLst/>
        </a:prstGeom>
      </xdr:spPr>
    </xdr:pic>
    <xdr:clientData/>
  </xdr:twoCellAnchor>
  <xdr:twoCellAnchor editAs="oneCell">
    <xdr:from>
      <xdr:col>1</xdr:col>
      <xdr:colOff>140343</xdr:colOff>
      <xdr:row>18</xdr:row>
      <xdr:rowOff>301618</xdr:rowOff>
    </xdr:from>
    <xdr:to>
      <xdr:col>1</xdr:col>
      <xdr:colOff>1467659</xdr:colOff>
      <xdr:row>19</xdr:row>
      <xdr:rowOff>264051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E995B9F-DA47-4409-AC8F-2164ACB4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4190" b="98883" l="9023" r="99248">
                      <a14:foregroundMark x1="40602" y1="7821" x2="40602" y2="7821"/>
                      <a14:foregroundMark x1="46617" y1="4469" x2="46617" y2="4469"/>
                      <a14:foregroundMark x1="78195" y1="45251" x2="78195" y2="45251"/>
                      <a14:foregroundMark x1="84962" y1="92458" x2="84962" y2="92458"/>
                      <a14:foregroundMark x1="81955" y1="98603" x2="81955" y2="98603"/>
                      <a14:foregroundMark x1="99248" y1="98883" x2="99248" y2="98883"/>
                      <a14:backgroundMark x1="99248" y1="98883" x2="99248" y2="9888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4926915">
          <a:off x="1641935" y="101327126"/>
          <a:ext cx="495832" cy="132731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173181</xdr:colOff>
      <xdr:row>20</xdr:row>
      <xdr:rowOff>381000</xdr:rowOff>
    </xdr:from>
    <xdr:to>
      <xdr:col>0</xdr:col>
      <xdr:colOff>976552</xdr:colOff>
      <xdr:row>22</xdr:row>
      <xdr:rowOff>334667</xdr:rowOff>
    </xdr:to>
    <xdr:pic>
      <xdr:nvPicPr>
        <xdr:cNvPr id="132" name="Picture 41">
          <a:extLst>
            <a:ext uri="{FF2B5EF4-FFF2-40B4-BE49-F238E27FC236}">
              <a16:creationId xmlns:a16="http://schemas.microsoft.com/office/drawing/2014/main" id="{0E5BC47C-DBB9-4894-B0F1-A6242E8B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181" y="102889050"/>
          <a:ext cx="803371" cy="164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214315</xdr:colOff>
      <xdr:row>9</xdr:row>
      <xdr:rowOff>47625</xdr:rowOff>
    </xdr:from>
    <xdr:ext cx="790833" cy="1936436"/>
    <xdr:pic>
      <xdr:nvPicPr>
        <xdr:cNvPr id="142" name="Picture 141">
          <a:extLst>
            <a:ext uri="{FF2B5EF4-FFF2-40B4-BE49-F238E27FC236}">
              <a16:creationId xmlns:a16="http://schemas.microsoft.com/office/drawing/2014/main" id="{3FC53069-DF6E-4B1F-9550-B0C59FE4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315" y="29660850"/>
          <a:ext cx="790833" cy="1936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329045</xdr:colOff>
      <xdr:row>13</xdr:row>
      <xdr:rowOff>190501</xdr:rowOff>
    </xdr:from>
    <xdr:to>
      <xdr:col>1</xdr:col>
      <xdr:colOff>1405016</xdr:colOff>
      <xdr:row>14</xdr:row>
      <xdr:rowOff>331724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DAB8AC3-D10C-4F34-BB18-C3D4ED651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87" b="9987"/>
        <a:stretch>
          <a:fillRect/>
        </a:stretch>
      </xdr:blipFill>
      <xdr:spPr>
        <a:xfrm>
          <a:off x="1420090" y="34203410"/>
          <a:ext cx="1075971" cy="591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250607</xdr:colOff>
      <xdr:row>20</xdr:row>
      <xdr:rowOff>64464</xdr:rowOff>
    </xdr:from>
    <xdr:to>
      <xdr:col>1</xdr:col>
      <xdr:colOff>1390244</xdr:colOff>
      <xdr:row>20</xdr:row>
      <xdr:rowOff>917159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01F543-8E78-4683-9AF0-9241913EC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6132" y="20781339"/>
          <a:ext cx="1139637" cy="852695"/>
        </a:xfrm>
        <a:prstGeom prst="rect">
          <a:avLst/>
        </a:prstGeom>
      </xdr:spPr>
    </xdr:pic>
    <xdr:clientData/>
  </xdr:twoCellAnchor>
  <xdr:twoCellAnchor>
    <xdr:from>
      <xdr:col>9</xdr:col>
      <xdr:colOff>546840</xdr:colOff>
      <xdr:row>0</xdr:row>
      <xdr:rowOff>129585</xdr:rowOff>
    </xdr:from>
    <xdr:to>
      <xdr:col>9</xdr:col>
      <xdr:colOff>1567056</xdr:colOff>
      <xdr:row>3</xdr:row>
      <xdr:rowOff>59869</xdr:rowOff>
    </xdr:to>
    <xdr:pic>
      <xdr:nvPicPr>
        <xdr:cNvPr id="12" name="image18.png">
          <a:extLst>
            <a:ext uri="{FF2B5EF4-FFF2-40B4-BE49-F238E27FC236}">
              <a16:creationId xmlns:a16="http://schemas.microsoft.com/office/drawing/2014/main" id="{0B57EFD4-CCA7-424B-A298-77ED35D1745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562197" y="129585"/>
          <a:ext cx="1020216" cy="814748"/>
        </a:xfrm>
        <a:prstGeom prst="rect">
          <a:avLst/>
        </a:prstGeom>
        <a:noFill/>
      </xdr:spPr>
    </xdr:pic>
    <xdr:clientData/>
  </xdr:twoCellAnchor>
  <xdr:twoCellAnchor>
    <xdr:from>
      <xdr:col>1</xdr:col>
      <xdr:colOff>423060</xdr:colOff>
      <xdr:row>26</xdr:row>
      <xdr:rowOff>95634</xdr:rowOff>
    </xdr:from>
    <xdr:to>
      <xdr:col>1</xdr:col>
      <xdr:colOff>1168645</xdr:colOff>
      <xdr:row>27</xdr:row>
      <xdr:rowOff>312965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2AD9568-C6DB-452F-8450-A0EAEC94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2667" y="6490991"/>
          <a:ext cx="745585" cy="666367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15</xdr:row>
      <xdr:rowOff>0</xdr:rowOff>
    </xdr:from>
    <xdr:to>
      <xdr:col>1</xdr:col>
      <xdr:colOff>1277391</xdr:colOff>
      <xdr:row>15</xdr:row>
      <xdr:rowOff>1097</xdr:rowOff>
    </xdr:to>
    <xdr:pic>
      <xdr:nvPicPr>
        <xdr:cNvPr id="37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12AC00A7-E3CA-46D0-B103-FE5C54A5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2811" y="18376900"/>
          <a:ext cx="840105" cy="71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325336</xdr:colOff>
      <xdr:row>25</xdr:row>
      <xdr:rowOff>103909</xdr:rowOff>
    </xdr:from>
    <xdr:to>
      <xdr:col>1</xdr:col>
      <xdr:colOff>1243200</xdr:colOff>
      <xdr:row>25</xdr:row>
      <xdr:rowOff>785873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6E04658-F371-BB75-8DFB-47564CA8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4943" y="5587588"/>
          <a:ext cx="917864" cy="681964"/>
        </a:xfrm>
        <a:prstGeom prst="rect">
          <a:avLst/>
        </a:prstGeom>
      </xdr:spPr>
    </xdr:pic>
    <xdr:clientData/>
  </xdr:twoCellAnchor>
  <xdr:twoCellAnchor>
    <xdr:from>
      <xdr:col>1</xdr:col>
      <xdr:colOff>250607</xdr:colOff>
      <xdr:row>53</xdr:row>
      <xdr:rowOff>64464</xdr:rowOff>
    </xdr:from>
    <xdr:to>
      <xdr:col>1</xdr:col>
      <xdr:colOff>1390244</xdr:colOff>
      <xdr:row>53</xdr:row>
      <xdr:rowOff>917159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B7775075-311A-4BC0-9991-4EA83CB6A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3925" y="3770555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382239</xdr:colOff>
      <xdr:row>56</xdr:row>
      <xdr:rowOff>68419</xdr:rowOff>
    </xdr:from>
    <xdr:to>
      <xdr:col>1</xdr:col>
      <xdr:colOff>1203948</xdr:colOff>
      <xdr:row>57</xdr:row>
      <xdr:rowOff>367394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4404281-81FA-4398-908C-CB4766206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846" y="11961062"/>
          <a:ext cx="821709" cy="734403"/>
        </a:xfrm>
        <a:prstGeom prst="rect">
          <a:avLst/>
        </a:prstGeom>
      </xdr:spPr>
    </xdr:pic>
    <xdr:clientData/>
  </xdr:twoCellAnchor>
  <xdr:twoCellAnchor>
    <xdr:from>
      <xdr:col>1</xdr:col>
      <xdr:colOff>289879</xdr:colOff>
      <xdr:row>51</xdr:row>
      <xdr:rowOff>58743</xdr:rowOff>
    </xdr:from>
    <xdr:to>
      <xdr:col>1</xdr:col>
      <xdr:colOff>1380663</xdr:colOff>
      <xdr:row>52</xdr:row>
      <xdr:rowOff>339188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8F1791E-B0CF-4DB5-9562-08A8D70A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2776941" y="7178324"/>
          <a:ext cx="715873" cy="1090784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50</xdr:row>
      <xdr:rowOff>0</xdr:rowOff>
    </xdr:from>
    <xdr:to>
      <xdr:col>1</xdr:col>
      <xdr:colOff>1277391</xdr:colOff>
      <xdr:row>50</xdr:row>
      <xdr:rowOff>1097</xdr:rowOff>
    </xdr:to>
    <xdr:pic>
      <xdr:nvPicPr>
        <xdr:cNvPr id="81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D4BD980E-CA45-4F1A-9B6F-5D240BFA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40604" y="2078182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311729</xdr:colOff>
      <xdr:row>55</xdr:row>
      <xdr:rowOff>35874</xdr:rowOff>
    </xdr:from>
    <xdr:ext cx="917864" cy="681964"/>
    <xdr:pic>
      <xdr:nvPicPr>
        <xdr:cNvPr id="82" name="Picture 81">
          <a:extLst>
            <a:ext uri="{FF2B5EF4-FFF2-40B4-BE49-F238E27FC236}">
              <a16:creationId xmlns:a16="http://schemas.microsoft.com/office/drawing/2014/main" id="{C1A561DC-9B8D-4208-AD47-E91936D5D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1336" y="10717481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75</xdr:row>
      <xdr:rowOff>64464</xdr:rowOff>
    </xdr:from>
    <xdr:to>
      <xdr:col>1</xdr:col>
      <xdr:colOff>1390244</xdr:colOff>
      <xdr:row>75</xdr:row>
      <xdr:rowOff>917159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05F8BD7-C00C-41BF-AF03-1D9D821D8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3925" y="9295055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382238</xdr:colOff>
      <xdr:row>78</xdr:row>
      <xdr:rowOff>54811</xdr:rowOff>
    </xdr:from>
    <xdr:to>
      <xdr:col>1</xdr:col>
      <xdr:colOff>1203947</xdr:colOff>
      <xdr:row>79</xdr:row>
      <xdr:rowOff>340179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D93D4A0B-D644-41F2-BC33-929A5BF94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845" y="17444740"/>
          <a:ext cx="821709" cy="734403"/>
        </a:xfrm>
        <a:prstGeom prst="rect">
          <a:avLst/>
        </a:prstGeom>
      </xdr:spPr>
    </xdr:pic>
    <xdr:clientData/>
  </xdr:twoCellAnchor>
  <xdr:twoCellAnchor>
    <xdr:from>
      <xdr:col>1</xdr:col>
      <xdr:colOff>249057</xdr:colOff>
      <xdr:row>73</xdr:row>
      <xdr:rowOff>85956</xdr:rowOff>
    </xdr:from>
    <xdr:to>
      <xdr:col>1</xdr:col>
      <xdr:colOff>1339841</xdr:colOff>
      <xdr:row>74</xdr:row>
      <xdr:rowOff>366400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D4A192F5-4250-4387-894E-F820793A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2736119" y="11804751"/>
          <a:ext cx="715873" cy="1090784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72</xdr:row>
      <xdr:rowOff>0</xdr:rowOff>
    </xdr:from>
    <xdr:to>
      <xdr:col>1</xdr:col>
      <xdr:colOff>1277391</xdr:colOff>
      <xdr:row>72</xdr:row>
      <xdr:rowOff>1097</xdr:rowOff>
    </xdr:to>
    <xdr:pic>
      <xdr:nvPicPr>
        <xdr:cNvPr id="87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0A4422BB-0091-4953-BC1B-680347A3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40604" y="7602682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311729</xdr:colOff>
      <xdr:row>77</xdr:row>
      <xdr:rowOff>35874</xdr:rowOff>
    </xdr:from>
    <xdr:ext cx="917864" cy="681964"/>
    <xdr:pic>
      <xdr:nvPicPr>
        <xdr:cNvPr id="88" name="Picture 87">
          <a:extLst>
            <a:ext uri="{FF2B5EF4-FFF2-40B4-BE49-F238E27FC236}">
              <a16:creationId xmlns:a16="http://schemas.microsoft.com/office/drawing/2014/main" id="{58133728-E2C1-427B-9BD2-9672784D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1336" y="15806553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522475</xdr:colOff>
      <xdr:row>23</xdr:row>
      <xdr:rowOff>44422</xdr:rowOff>
    </xdr:from>
    <xdr:to>
      <xdr:col>1</xdr:col>
      <xdr:colOff>1238251</xdr:colOff>
      <xdr:row>23</xdr:row>
      <xdr:rowOff>693964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ECE802-EA1F-4310-9259-B4432BA5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2082" y="12358886"/>
          <a:ext cx="715776" cy="649542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22</xdr:row>
      <xdr:rowOff>13607</xdr:rowOff>
    </xdr:from>
    <xdr:to>
      <xdr:col>1</xdr:col>
      <xdr:colOff>1265464</xdr:colOff>
      <xdr:row>23</xdr:row>
      <xdr:rowOff>30760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2CEB4-7A35-4631-BC47-F414F432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5035" y="6027964"/>
          <a:ext cx="830036" cy="738332"/>
        </a:xfrm>
        <a:prstGeom prst="rect">
          <a:avLst/>
        </a:prstGeom>
      </xdr:spPr>
    </xdr:pic>
    <xdr:clientData/>
  </xdr:twoCellAnchor>
  <xdr:oneCellAnchor>
    <xdr:from>
      <xdr:col>1</xdr:col>
      <xdr:colOff>217715</xdr:colOff>
      <xdr:row>21</xdr:row>
      <xdr:rowOff>122466</xdr:rowOff>
    </xdr:from>
    <xdr:ext cx="1178064" cy="680357"/>
    <xdr:pic>
      <xdr:nvPicPr>
        <xdr:cNvPr id="4" name="Picture 3">
          <a:extLst>
            <a:ext uri="{FF2B5EF4-FFF2-40B4-BE49-F238E27FC236}">
              <a16:creationId xmlns:a16="http://schemas.microsoft.com/office/drawing/2014/main" id="{65291512-8984-4F7A-8E57-67191DBEB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766175" y="4255113"/>
          <a:ext cx="680357" cy="117806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326572</xdr:colOff>
      <xdr:row>16</xdr:row>
      <xdr:rowOff>81643</xdr:rowOff>
    </xdr:from>
    <xdr:to>
      <xdr:col>1</xdr:col>
      <xdr:colOff>1268277</xdr:colOff>
      <xdr:row>17</xdr:row>
      <xdr:rowOff>450940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837C5A-EE7F-4479-8910-5FCDB3C8B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6179" y="2571750"/>
          <a:ext cx="941705" cy="859154"/>
        </a:xfrm>
        <a:prstGeom prst="rect">
          <a:avLst/>
        </a:prstGeom>
      </xdr:spPr>
    </xdr:pic>
    <xdr:clientData/>
  </xdr:twoCellAnchor>
  <xdr:twoCellAnchor>
    <xdr:from>
      <xdr:col>1</xdr:col>
      <xdr:colOff>394607</xdr:colOff>
      <xdr:row>18</xdr:row>
      <xdr:rowOff>149679</xdr:rowOff>
    </xdr:from>
    <xdr:to>
      <xdr:col>1</xdr:col>
      <xdr:colOff>1260554</xdr:colOff>
      <xdr:row>19</xdr:row>
      <xdr:rowOff>347012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661F65E-5C72-43A1-B1D4-DD0A81F5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4214" y="3619500"/>
          <a:ext cx="865947" cy="687191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554182</xdr:colOff>
      <xdr:row>54</xdr:row>
      <xdr:rowOff>155863</xdr:rowOff>
    </xdr:from>
    <xdr:to>
      <xdr:col>1</xdr:col>
      <xdr:colOff>1039299</xdr:colOff>
      <xdr:row>54</xdr:row>
      <xdr:rowOff>646755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4CCE7AB-D083-4C0D-B4AC-9CDBF15B4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00" y="12642272"/>
          <a:ext cx="485117" cy="490892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536864</xdr:colOff>
      <xdr:row>76</xdr:row>
      <xdr:rowOff>155864</xdr:rowOff>
    </xdr:from>
    <xdr:to>
      <xdr:col>1</xdr:col>
      <xdr:colOff>1021981</xdr:colOff>
      <xdr:row>76</xdr:row>
      <xdr:rowOff>646756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6CDEA38-BA7E-45A8-B3A1-AA4FA2B0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40182" y="17248909"/>
          <a:ext cx="485117" cy="490892"/>
        </a:xfrm>
        <a:prstGeom prst="rect">
          <a:avLst/>
        </a:prstGeom>
      </xdr:spPr>
    </xdr:pic>
    <xdr:clientData/>
  </xdr:twoCellAnchor>
  <xdr:twoCellAnchor>
    <xdr:from>
      <xdr:col>1</xdr:col>
      <xdr:colOff>250607</xdr:colOff>
      <xdr:row>10</xdr:row>
      <xdr:rowOff>64464</xdr:rowOff>
    </xdr:from>
    <xdr:to>
      <xdr:col>1</xdr:col>
      <xdr:colOff>1390244</xdr:colOff>
      <xdr:row>10</xdr:row>
      <xdr:rowOff>917159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38EF047-04B4-4CC8-998C-F095252A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15821535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382239</xdr:colOff>
      <xdr:row>13</xdr:row>
      <xdr:rowOff>68419</xdr:rowOff>
    </xdr:from>
    <xdr:to>
      <xdr:col>1</xdr:col>
      <xdr:colOff>1203948</xdr:colOff>
      <xdr:row>14</xdr:row>
      <xdr:rowOff>367394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F6D9E52-0740-48A6-8624-EF82ED5E9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846" y="18233955"/>
          <a:ext cx="821709" cy="734403"/>
        </a:xfrm>
        <a:prstGeom prst="rect">
          <a:avLst/>
        </a:prstGeom>
      </xdr:spPr>
    </xdr:pic>
    <xdr:clientData/>
  </xdr:twoCellAnchor>
  <xdr:twoCellAnchor>
    <xdr:from>
      <xdr:col>1</xdr:col>
      <xdr:colOff>289879</xdr:colOff>
      <xdr:row>8</xdr:row>
      <xdr:rowOff>58743</xdr:rowOff>
    </xdr:from>
    <xdr:to>
      <xdr:col>1</xdr:col>
      <xdr:colOff>1380663</xdr:colOff>
      <xdr:row>9</xdr:row>
      <xdr:rowOff>339188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9484164-07FC-4472-8431-923C3A8A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2776941" y="14757502"/>
          <a:ext cx="715874" cy="1090784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7</xdr:row>
      <xdr:rowOff>0</xdr:rowOff>
    </xdr:from>
    <xdr:to>
      <xdr:col>1</xdr:col>
      <xdr:colOff>1277391</xdr:colOff>
      <xdr:row>7</xdr:row>
      <xdr:rowOff>1097</xdr:rowOff>
    </xdr:to>
    <xdr:pic>
      <xdr:nvPicPr>
        <xdr:cNvPr id="19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343BB2BD-EC1E-41BA-A407-CCE094299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14437179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311729</xdr:colOff>
      <xdr:row>12</xdr:row>
      <xdr:rowOff>35874</xdr:rowOff>
    </xdr:from>
    <xdr:ext cx="917864" cy="681964"/>
    <xdr:pic>
      <xdr:nvPicPr>
        <xdr:cNvPr id="20" name="Picture 19">
          <a:extLst>
            <a:ext uri="{FF2B5EF4-FFF2-40B4-BE49-F238E27FC236}">
              <a16:creationId xmlns:a16="http://schemas.microsoft.com/office/drawing/2014/main" id="{DA3DC9E2-2DBB-4450-8554-5DEF85310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1336" y="17425803"/>
          <a:ext cx="917864" cy="681964"/>
        </a:xfrm>
        <a:prstGeom prst="rect">
          <a:avLst/>
        </a:prstGeom>
      </xdr:spPr>
    </xdr:pic>
    <xdr:clientData/>
  </xdr:oneCellAnchor>
  <xdr:oneCellAnchor>
    <xdr:from>
      <xdr:col>1</xdr:col>
      <xdr:colOff>554182</xdr:colOff>
      <xdr:row>11</xdr:row>
      <xdr:rowOff>155863</xdr:rowOff>
    </xdr:from>
    <xdr:ext cx="485117" cy="490892"/>
    <xdr:pic>
      <xdr:nvPicPr>
        <xdr:cNvPr id="21" name="Picture 20">
          <a:extLst>
            <a:ext uri="{FF2B5EF4-FFF2-40B4-BE49-F238E27FC236}">
              <a16:creationId xmlns:a16="http://schemas.microsoft.com/office/drawing/2014/main" id="{759E6277-91F5-440E-8259-C2633CB5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3789" y="16824613"/>
          <a:ext cx="485117" cy="490892"/>
        </a:xfrm>
        <a:prstGeom prst="rect">
          <a:avLst/>
        </a:prstGeom>
      </xdr:spPr>
    </xdr:pic>
    <xdr:clientData/>
  </xdr:oneCellAnchor>
  <xdr:oneCellAnchor>
    <xdr:from>
      <xdr:col>1</xdr:col>
      <xdr:colOff>517070</xdr:colOff>
      <xdr:row>24</xdr:row>
      <xdr:rowOff>136071</xdr:rowOff>
    </xdr:from>
    <xdr:ext cx="485117" cy="490892"/>
    <xdr:pic>
      <xdr:nvPicPr>
        <xdr:cNvPr id="22" name="Picture 21">
          <a:extLst>
            <a:ext uri="{FF2B5EF4-FFF2-40B4-BE49-F238E27FC236}">
              <a16:creationId xmlns:a16="http://schemas.microsoft.com/office/drawing/2014/main" id="{5EAC8226-B897-4BCE-99CC-AE3207900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6677" y="12450535"/>
          <a:ext cx="485117" cy="490892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63</xdr:row>
      <xdr:rowOff>64464</xdr:rowOff>
    </xdr:from>
    <xdr:to>
      <xdr:col>1</xdr:col>
      <xdr:colOff>1390244</xdr:colOff>
      <xdr:row>63</xdr:row>
      <xdr:rowOff>917159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6618EAE-5DC8-479F-95F5-8407F58B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9113214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423060</xdr:colOff>
      <xdr:row>69</xdr:row>
      <xdr:rowOff>95634</xdr:rowOff>
    </xdr:from>
    <xdr:to>
      <xdr:col>1</xdr:col>
      <xdr:colOff>1168645</xdr:colOff>
      <xdr:row>70</xdr:row>
      <xdr:rowOff>312965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7FCE101-1511-4E27-9B8B-494CBEF72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2667" y="13988527"/>
          <a:ext cx="745585" cy="666367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58</xdr:row>
      <xdr:rowOff>0</xdr:rowOff>
    </xdr:from>
    <xdr:to>
      <xdr:col>1</xdr:col>
      <xdr:colOff>1277391</xdr:colOff>
      <xdr:row>58</xdr:row>
      <xdr:rowOff>1097</xdr:rowOff>
    </xdr:to>
    <xdr:pic>
      <xdr:nvPicPr>
        <xdr:cNvPr id="25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A875465F-C024-430D-A90F-9B22FE8D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6640286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325336</xdr:colOff>
      <xdr:row>68</xdr:row>
      <xdr:rowOff>103909</xdr:rowOff>
    </xdr:from>
    <xdr:ext cx="917864" cy="681964"/>
    <xdr:pic>
      <xdr:nvPicPr>
        <xdr:cNvPr id="26" name="Picture 25">
          <a:extLst>
            <a:ext uri="{FF2B5EF4-FFF2-40B4-BE49-F238E27FC236}">
              <a16:creationId xmlns:a16="http://schemas.microsoft.com/office/drawing/2014/main" id="{17E13B55-20FC-4467-931B-FDE94AB1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4943" y="13139552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522475</xdr:colOff>
      <xdr:row>66</xdr:row>
      <xdr:rowOff>44422</xdr:rowOff>
    </xdr:from>
    <xdr:to>
      <xdr:col>1</xdr:col>
      <xdr:colOff>1238251</xdr:colOff>
      <xdr:row>66</xdr:row>
      <xdr:rowOff>693964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232469-FE31-4CAE-BD87-E590AFBA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2082" y="11637708"/>
          <a:ext cx="715776" cy="649542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65</xdr:row>
      <xdr:rowOff>13607</xdr:rowOff>
    </xdr:from>
    <xdr:to>
      <xdr:col>1</xdr:col>
      <xdr:colOff>1265464</xdr:colOff>
      <xdr:row>66</xdr:row>
      <xdr:rowOff>30760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430F844-3319-4F90-9A7F-2E3482281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5035" y="10885714"/>
          <a:ext cx="830036" cy="738332"/>
        </a:xfrm>
        <a:prstGeom prst="rect">
          <a:avLst/>
        </a:prstGeom>
      </xdr:spPr>
    </xdr:pic>
    <xdr:clientData/>
  </xdr:twoCellAnchor>
  <xdr:oneCellAnchor>
    <xdr:from>
      <xdr:col>1</xdr:col>
      <xdr:colOff>217715</xdr:colOff>
      <xdr:row>64</xdr:row>
      <xdr:rowOff>122466</xdr:rowOff>
    </xdr:from>
    <xdr:ext cx="1178064" cy="680357"/>
    <xdr:pic>
      <xdr:nvPicPr>
        <xdr:cNvPr id="29" name="Picture 28">
          <a:extLst>
            <a:ext uri="{FF2B5EF4-FFF2-40B4-BE49-F238E27FC236}">
              <a16:creationId xmlns:a16="http://schemas.microsoft.com/office/drawing/2014/main" id="{2C27C106-83B0-4166-9B9F-42F0691BC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766175" y="9834042"/>
          <a:ext cx="680357" cy="117806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326572</xdr:colOff>
      <xdr:row>59</xdr:row>
      <xdr:rowOff>81643</xdr:rowOff>
    </xdr:from>
    <xdr:to>
      <xdr:col>1</xdr:col>
      <xdr:colOff>1268277</xdr:colOff>
      <xdr:row>60</xdr:row>
      <xdr:rowOff>450940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FA2F231-9043-465A-B693-654AFDD2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6179" y="7170964"/>
          <a:ext cx="941705" cy="859155"/>
        </a:xfrm>
        <a:prstGeom prst="rect">
          <a:avLst/>
        </a:prstGeom>
      </xdr:spPr>
    </xdr:pic>
    <xdr:clientData/>
  </xdr:twoCellAnchor>
  <xdr:twoCellAnchor>
    <xdr:from>
      <xdr:col>1</xdr:col>
      <xdr:colOff>394607</xdr:colOff>
      <xdr:row>61</xdr:row>
      <xdr:rowOff>149679</xdr:rowOff>
    </xdr:from>
    <xdr:to>
      <xdr:col>1</xdr:col>
      <xdr:colOff>1260554</xdr:colOff>
      <xdr:row>62</xdr:row>
      <xdr:rowOff>347012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E7C83E8-8061-4ADE-9F3C-2F2E53A4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4214" y="8218715"/>
          <a:ext cx="865947" cy="687190"/>
        </a:xfrm>
        <a:prstGeom prst="rect">
          <a:avLst/>
        </a:prstGeom>
      </xdr:spPr>
    </xdr:pic>
    <xdr:clientData/>
  </xdr:twoCellAnchor>
  <xdr:oneCellAnchor>
    <xdr:from>
      <xdr:col>1</xdr:col>
      <xdr:colOff>517070</xdr:colOff>
      <xdr:row>67</xdr:row>
      <xdr:rowOff>136071</xdr:rowOff>
    </xdr:from>
    <xdr:ext cx="485117" cy="490892"/>
    <xdr:pic>
      <xdr:nvPicPr>
        <xdr:cNvPr id="32" name="Picture 31">
          <a:extLst>
            <a:ext uri="{FF2B5EF4-FFF2-40B4-BE49-F238E27FC236}">
              <a16:creationId xmlns:a16="http://schemas.microsoft.com/office/drawing/2014/main" id="{EE82EE3B-65D5-428E-ABC6-1EFA3FBC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6677" y="12450535"/>
          <a:ext cx="485117" cy="490892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85</xdr:row>
      <xdr:rowOff>64464</xdr:rowOff>
    </xdr:from>
    <xdr:to>
      <xdr:col>1</xdr:col>
      <xdr:colOff>1390244</xdr:colOff>
      <xdr:row>85</xdr:row>
      <xdr:rowOff>917159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C56030C-2069-4157-9417-5C800159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21863107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423060</xdr:colOff>
      <xdr:row>91</xdr:row>
      <xdr:rowOff>95634</xdr:rowOff>
    </xdr:from>
    <xdr:to>
      <xdr:col>1</xdr:col>
      <xdr:colOff>1168645</xdr:colOff>
      <xdr:row>92</xdr:row>
      <xdr:rowOff>312965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905B981-BCF8-4230-A0DE-8503B0D80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2667" y="26738420"/>
          <a:ext cx="745585" cy="666366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80</xdr:row>
      <xdr:rowOff>0</xdr:rowOff>
    </xdr:from>
    <xdr:to>
      <xdr:col>1</xdr:col>
      <xdr:colOff>1277391</xdr:colOff>
      <xdr:row>80</xdr:row>
      <xdr:rowOff>1097</xdr:rowOff>
    </xdr:to>
    <xdr:pic>
      <xdr:nvPicPr>
        <xdr:cNvPr id="35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8DE17B54-571F-4F1E-8D78-29FE74AAC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19390179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325336</xdr:colOff>
      <xdr:row>90</xdr:row>
      <xdr:rowOff>103909</xdr:rowOff>
    </xdr:from>
    <xdr:ext cx="917864" cy="681964"/>
    <xdr:pic>
      <xdr:nvPicPr>
        <xdr:cNvPr id="36" name="Picture 35">
          <a:extLst>
            <a:ext uri="{FF2B5EF4-FFF2-40B4-BE49-F238E27FC236}">
              <a16:creationId xmlns:a16="http://schemas.microsoft.com/office/drawing/2014/main" id="{8A217492-CF09-434D-9E42-DEF5BF28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4943" y="25889445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522475</xdr:colOff>
      <xdr:row>88</xdr:row>
      <xdr:rowOff>44422</xdr:rowOff>
    </xdr:from>
    <xdr:to>
      <xdr:col>1</xdr:col>
      <xdr:colOff>1238251</xdr:colOff>
      <xdr:row>88</xdr:row>
      <xdr:rowOff>693964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76782D4-50B6-44DE-90A2-2B6F0B8E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2082" y="24387601"/>
          <a:ext cx="715776" cy="649542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87</xdr:row>
      <xdr:rowOff>13607</xdr:rowOff>
    </xdr:from>
    <xdr:to>
      <xdr:col>1</xdr:col>
      <xdr:colOff>1265464</xdr:colOff>
      <xdr:row>88</xdr:row>
      <xdr:rowOff>30760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EC84CF9-6963-41C9-8577-F5C492CA2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5035" y="23635607"/>
          <a:ext cx="830036" cy="738332"/>
        </a:xfrm>
        <a:prstGeom prst="rect">
          <a:avLst/>
        </a:prstGeom>
      </xdr:spPr>
    </xdr:pic>
    <xdr:clientData/>
  </xdr:twoCellAnchor>
  <xdr:oneCellAnchor>
    <xdr:from>
      <xdr:col>1</xdr:col>
      <xdr:colOff>217715</xdr:colOff>
      <xdr:row>86</xdr:row>
      <xdr:rowOff>122466</xdr:rowOff>
    </xdr:from>
    <xdr:ext cx="1178064" cy="680357"/>
    <xdr:pic>
      <xdr:nvPicPr>
        <xdr:cNvPr id="40" name="Picture 39">
          <a:extLst>
            <a:ext uri="{FF2B5EF4-FFF2-40B4-BE49-F238E27FC236}">
              <a16:creationId xmlns:a16="http://schemas.microsoft.com/office/drawing/2014/main" id="{9B19F054-0FA6-4E94-A7B1-EDD0FBF3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766175" y="22583934"/>
          <a:ext cx="680357" cy="117806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326572</xdr:colOff>
      <xdr:row>81</xdr:row>
      <xdr:rowOff>81643</xdr:rowOff>
    </xdr:from>
    <xdr:to>
      <xdr:col>1</xdr:col>
      <xdr:colOff>1268277</xdr:colOff>
      <xdr:row>82</xdr:row>
      <xdr:rowOff>450940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5EBE31A-3AB8-4AD7-B7DC-0A5CA4A10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6179" y="19920857"/>
          <a:ext cx="941705" cy="859154"/>
        </a:xfrm>
        <a:prstGeom prst="rect">
          <a:avLst/>
        </a:prstGeom>
      </xdr:spPr>
    </xdr:pic>
    <xdr:clientData/>
  </xdr:twoCellAnchor>
  <xdr:twoCellAnchor>
    <xdr:from>
      <xdr:col>1</xdr:col>
      <xdr:colOff>394607</xdr:colOff>
      <xdr:row>83</xdr:row>
      <xdr:rowOff>149679</xdr:rowOff>
    </xdr:from>
    <xdr:to>
      <xdr:col>1</xdr:col>
      <xdr:colOff>1260554</xdr:colOff>
      <xdr:row>84</xdr:row>
      <xdr:rowOff>347012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74F7A8C-A077-4939-95BE-22935499B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4214" y="20968608"/>
          <a:ext cx="865947" cy="687190"/>
        </a:xfrm>
        <a:prstGeom prst="rect">
          <a:avLst/>
        </a:prstGeom>
      </xdr:spPr>
    </xdr:pic>
    <xdr:clientData/>
  </xdr:twoCellAnchor>
  <xdr:oneCellAnchor>
    <xdr:from>
      <xdr:col>1</xdr:col>
      <xdr:colOff>517070</xdr:colOff>
      <xdr:row>89</xdr:row>
      <xdr:rowOff>136071</xdr:rowOff>
    </xdr:from>
    <xdr:ext cx="485117" cy="490892"/>
    <xdr:pic>
      <xdr:nvPicPr>
        <xdr:cNvPr id="43" name="Picture 42">
          <a:extLst>
            <a:ext uri="{FF2B5EF4-FFF2-40B4-BE49-F238E27FC236}">
              <a16:creationId xmlns:a16="http://schemas.microsoft.com/office/drawing/2014/main" id="{7C5AA0FC-3034-4C1E-9D31-127C5349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6677" y="25200428"/>
          <a:ext cx="485117" cy="490892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96</xdr:row>
      <xdr:rowOff>64464</xdr:rowOff>
    </xdr:from>
    <xdr:to>
      <xdr:col>1</xdr:col>
      <xdr:colOff>1390244</xdr:colOff>
      <xdr:row>96</xdr:row>
      <xdr:rowOff>917159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9E50022-8B47-4AC3-B5D6-FBB649FC0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30626107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382238</xdr:colOff>
      <xdr:row>99</xdr:row>
      <xdr:rowOff>54811</xdr:rowOff>
    </xdr:from>
    <xdr:to>
      <xdr:col>1</xdr:col>
      <xdr:colOff>1203947</xdr:colOff>
      <xdr:row>100</xdr:row>
      <xdr:rowOff>340179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C15855D-0246-4F99-9C59-9A9CF94A5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845" y="33038525"/>
          <a:ext cx="821709" cy="734404"/>
        </a:xfrm>
        <a:prstGeom prst="rect">
          <a:avLst/>
        </a:prstGeom>
      </xdr:spPr>
    </xdr:pic>
    <xdr:clientData/>
  </xdr:twoCellAnchor>
  <xdr:twoCellAnchor>
    <xdr:from>
      <xdr:col>1</xdr:col>
      <xdr:colOff>249057</xdr:colOff>
      <xdr:row>94</xdr:row>
      <xdr:rowOff>85956</xdr:rowOff>
    </xdr:from>
    <xdr:to>
      <xdr:col>1</xdr:col>
      <xdr:colOff>1339841</xdr:colOff>
      <xdr:row>95</xdr:row>
      <xdr:rowOff>366400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78EE745-C390-4680-A33D-D6FDE59B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2736120" y="29589286"/>
          <a:ext cx="715872" cy="1090784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93</xdr:row>
      <xdr:rowOff>0</xdr:rowOff>
    </xdr:from>
    <xdr:to>
      <xdr:col>1</xdr:col>
      <xdr:colOff>1277391</xdr:colOff>
      <xdr:row>93</xdr:row>
      <xdr:rowOff>1097</xdr:rowOff>
    </xdr:to>
    <xdr:pic>
      <xdr:nvPicPr>
        <xdr:cNvPr id="47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2C985C46-402E-43E5-A5D3-2184FB67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29241750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311729</xdr:colOff>
      <xdr:row>98</xdr:row>
      <xdr:rowOff>35874</xdr:rowOff>
    </xdr:from>
    <xdr:ext cx="917864" cy="681964"/>
    <xdr:pic>
      <xdr:nvPicPr>
        <xdr:cNvPr id="48" name="Picture 47">
          <a:extLst>
            <a:ext uri="{FF2B5EF4-FFF2-40B4-BE49-F238E27FC236}">
              <a16:creationId xmlns:a16="http://schemas.microsoft.com/office/drawing/2014/main" id="{D6EFAC4D-AF49-41A0-8C7F-0C578F33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1336" y="32243981"/>
          <a:ext cx="917864" cy="681964"/>
        </a:xfrm>
        <a:prstGeom prst="rect">
          <a:avLst/>
        </a:prstGeom>
      </xdr:spPr>
    </xdr:pic>
    <xdr:clientData/>
  </xdr:oneCellAnchor>
  <xdr:oneCellAnchor>
    <xdr:from>
      <xdr:col>1</xdr:col>
      <xdr:colOff>536864</xdr:colOff>
      <xdr:row>97</xdr:row>
      <xdr:rowOff>155864</xdr:rowOff>
    </xdr:from>
    <xdr:ext cx="485117" cy="490892"/>
    <xdr:pic>
      <xdr:nvPicPr>
        <xdr:cNvPr id="49" name="Picture 48">
          <a:extLst>
            <a:ext uri="{FF2B5EF4-FFF2-40B4-BE49-F238E27FC236}">
              <a16:creationId xmlns:a16="http://schemas.microsoft.com/office/drawing/2014/main" id="{835B5487-13C6-4A72-924D-235279699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36471" y="31629185"/>
          <a:ext cx="485117" cy="490892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106</xdr:row>
      <xdr:rowOff>64464</xdr:rowOff>
    </xdr:from>
    <xdr:to>
      <xdr:col>1</xdr:col>
      <xdr:colOff>1390244</xdr:colOff>
      <xdr:row>106</xdr:row>
      <xdr:rowOff>917159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7CF898D-59E7-4DF2-B060-0C9FA1D6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36354714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423060</xdr:colOff>
      <xdr:row>112</xdr:row>
      <xdr:rowOff>95634</xdr:rowOff>
    </xdr:from>
    <xdr:to>
      <xdr:col>1</xdr:col>
      <xdr:colOff>1168645</xdr:colOff>
      <xdr:row>113</xdr:row>
      <xdr:rowOff>312965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92B79F0-D746-4706-98F3-0FC6EA0D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2667" y="41230027"/>
          <a:ext cx="745585" cy="666367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101</xdr:row>
      <xdr:rowOff>0</xdr:rowOff>
    </xdr:from>
    <xdr:to>
      <xdr:col>1</xdr:col>
      <xdr:colOff>1277391</xdr:colOff>
      <xdr:row>101</xdr:row>
      <xdr:rowOff>1097</xdr:rowOff>
    </xdr:to>
    <xdr:pic>
      <xdr:nvPicPr>
        <xdr:cNvPr id="52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A69ED19E-B014-4318-9CEB-CA73DD0F5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33881786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325336</xdr:colOff>
      <xdr:row>111</xdr:row>
      <xdr:rowOff>103909</xdr:rowOff>
    </xdr:from>
    <xdr:ext cx="917864" cy="681964"/>
    <xdr:pic>
      <xdr:nvPicPr>
        <xdr:cNvPr id="53" name="Picture 52">
          <a:extLst>
            <a:ext uri="{FF2B5EF4-FFF2-40B4-BE49-F238E27FC236}">
              <a16:creationId xmlns:a16="http://schemas.microsoft.com/office/drawing/2014/main" id="{75B9ACE5-75B2-49D6-B9ED-447F7F5F8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4943" y="40381052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522475</xdr:colOff>
      <xdr:row>109</xdr:row>
      <xdr:rowOff>44422</xdr:rowOff>
    </xdr:from>
    <xdr:to>
      <xdr:col>1</xdr:col>
      <xdr:colOff>1238251</xdr:colOff>
      <xdr:row>109</xdr:row>
      <xdr:rowOff>693964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8C6B04D-61CF-4EEF-9B78-434BD2583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2082" y="38879208"/>
          <a:ext cx="715776" cy="649542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108</xdr:row>
      <xdr:rowOff>13607</xdr:rowOff>
    </xdr:from>
    <xdr:to>
      <xdr:col>1</xdr:col>
      <xdr:colOff>1265464</xdr:colOff>
      <xdr:row>109</xdr:row>
      <xdr:rowOff>30760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CA1B04E-0EF7-43C2-B374-EAC3EB65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5035" y="38127214"/>
          <a:ext cx="830036" cy="738332"/>
        </a:xfrm>
        <a:prstGeom prst="rect">
          <a:avLst/>
        </a:prstGeom>
      </xdr:spPr>
    </xdr:pic>
    <xdr:clientData/>
  </xdr:twoCellAnchor>
  <xdr:oneCellAnchor>
    <xdr:from>
      <xdr:col>1</xdr:col>
      <xdr:colOff>217715</xdr:colOff>
      <xdr:row>107</xdr:row>
      <xdr:rowOff>122466</xdr:rowOff>
    </xdr:from>
    <xdr:ext cx="1178064" cy="680357"/>
    <xdr:pic>
      <xdr:nvPicPr>
        <xdr:cNvPr id="56" name="Picture 55">
          <a:extLst>
            <a:ext uri="{FF2B5EF4-FFF2-40B4-BE49-F238E27FC236}">
              <a16:creationId xmlns:a16="http://schemas.microsoft.com/office/drawing/2014/main" id="{257475A5-BDAB-488A-9A9B-6A289BD2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766175" y="37075542"/>
          <a:ext cx="680357" cy="117806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326572</xdr:colOff>
      <xdr:row>102</xdr:row>
      <xdr:rowOff>81643</xdr:rowOff>
    </xdr:from>
    <xdr:to>
      <xdr:col>1</xdr:col>
      <xdr:colOff>1268277</xdr:colOff>
      <xdr:row>103</xdr:row>
      <xdr:rowOff>450940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1F66C6E-BC4A-4FB5-9129-966F6DB96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6179" y="34412464"/>
          <a:ext cx="941705" cy="859155"/>
        </a:xfrm>
        <a:prstGeom prst="rect">
          <a:avLst/>
        </a:prstGeom>
      </xdr:spPr>
    </xdr:pic>
    <xdr:clientData/>
  </xdr:twoCellAnchor>
  <xdr:twoCellAnchor>
    <xdr:from>
      <xdr:col>1</xdr:col>
      <xdr:colOff>394607</xdr:colOff>
      <xdr:row>104</xdr:row>
      <xdr:rowOff>149679</xdr:rowOff>
    </xdr:from>
    <xdr:to>
      <xdr:col>1</xdr:col>
      <xdr:colOff>1260554</xdr:colOff>
      <xdr:row>105</xdr:row>
      <xdr:rowOff>347012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FF95C8F-EE24-4EF9-BA00-6E81E0631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4214" y="35460215"/>
          <a:ext cx="865947" cy="687190"/>
        </a:xfrm>
        <a:prstGeom prst="rect">
          <a:avLst/>
        </a:prstGeom>
      </xdr:spPr>
    </xdr:pic>
    <xdr:clientData/>
  </xdr:twoCellAnchor>
  <xdr:oneCellAnchor>
    <xdr:from>
      <xdr:col>1</xdr:col>
      <xdr:colOff>517070</xdr:colOff>
      <xdr:row>110</xdr:row>
      <xdr:rowOff>136071</xdr:rowOff>
    </xdr:from>
    <xdr:ext cx="485117" cy="490892"/>
    <xdr:pic>
      <xdr:nvPicPr>
        <xdr:cNvPr id="59" name="Picture 58">
          <a:extLst>
            <a:ext uri="{FF2B5EF4-FFF2-40B4-BE49-F238E27FC236}">
              <a16:creationId xmlns:a16="http://schemas.microsoft.com/office/drawing/2014/main" id="{3C756489-3231-4EAE-A1C4-600E5DBD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6677" y="39692035"/>
          <a:ext cx="485117" cy="490892"/>
        </a:xfrm>
        <a:prstGeom prst="rect">
          <a:avLst/>
        </a:prstGeom>
      </xdr:spPr>
    </xdr:pic>
    <xdr:clientData/>
  </xdr:oneCellAnchor>
  <xdr:twoCellAnchor>
    <xdr:from>
      <xdr:col>1</xdr:col>
      <xdr:colOff>250607</xdr:colOff>
      <xdr:row>41</xdr:row>
      <xdr:rowOff>64464</xdr:rowOff>
    </xdr:from>
    <xdr:to>
      <xdr:col>1</xdr:col>
      <xdr:colOff>1390244</xdr:colOff>
      <xdr:row>41</xdr:row>
      <xdr:rowOff>917159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2D31952-F94D-4A37-8561-BA1114AC0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9888821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423060</xdr:colOff>
      <xdr:row>47</xdr:row>
      <xdr:rowOff>95634</xdr:rowOff>
    </xdr:from>
    <xdr:to>
      <xdr:col>1</xdr:col>
      <xdr:colOff>1168645</xdr:colOff>
      <xdr:row>48</xdr:row>
      <xdr:rowOff>312965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394B271-5D9F-4E22-B409-417850C6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2667" y="14764134"/>
          <a:ext cx="745585" cy="666367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36</xdr:row>
      <xdr:rowOff>0</xdr:rowOff>
    </xdr:from>
    <xdr:to>
      <xdr:col>1</xdr:col>
      <xdr:colOff>1277391</xdr:colOff>
      <xdr:row>36</xdr:row>
      <xdr:rowOff>1097</xdr:rowOff>
    </xdr:to>
    <xdr:pic>
      <xdr:nvPicPr>
        <xdr:cNvPr id="62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C75F8813-7606-45B2-A70B-E99C481BD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7415893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325336</xdr:colOff>
      <xdr:row>46</xdr:row>
      <xdr:rowOff>103909</xdr:rowOff>
    </xdr:from>
    <xdr:ext cx="917864" cy="681964"/>
    <xdr:pic>
      <xdr:nvPicPr>
        <xdr:cNvPr id="63" name="Picture 62">
          <a:extLst>
            <a:ext uri="{FF2B5EF4-FFF2-40B4-BE49-F238E27FC236}">
              <a16:creationId xmlns:a16="http://schemas.microsoft.com/office/drawing/2014/main" id="{B5A6D1D6-C35E-4832-A181-67E0CC29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4943" y="13915159"/>
          <a:ext cx="917864" cy="681964"/>
        </a:xfrm>
        <a:prstGeom prst="rect">
          <a:avLst/>
        </a:prstGeom>
      </xdr:spPr>
    </xdr:pic>
    <xdr:clientData/>
  </xdr:oneCellAnchor>
  <xdr:twoCellAnchor>
    <xdr:from>
      <xdr:col>1</xdr:col>
      <xdr:colOff>522475</xdr:colOff>
      <xdr:row>44</xdr:row>
      <xdr:rowOff>44422</xdr:rowOff>
    </xdr:from>
    <xdr:to>
      <xdr:col>1</xdr:col>
      <xdr:colOff>1238251</xdr:colOff>
      <xdr:row>44</xdr:row>
      <xdr:rowOff>693964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F0D07F5-99B3-48FB-B5D1-62A83610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2082" y="12413315"/>
          <a:ext cx="715776" cy="649542"/>
        </a:xfrm>
        <a:prstGeom prst="rect">
          <a:avLst/>
        </a:prstGeom>
      </xdr:spPr>
    </xdr:pic>
    <xdr:clientData/>
  </xdr:twoCellAnchor>
  <xdr:twoCellAnchor>
    <xdr:from>
      <xdr:col>1</xdr:col>
      <xdr:colOff>435428</xdr:colOff>
      <xdr:row>43</xdr:row>
      <xdr:rowOff>13607</xdr:rowOff>
    </xdr:from>
    <xdr:to>
      <xdr:col>1</xdr:col>
      <xdr:colOff>1265464</xdr:colOff>
      <xdr:row>44</xdr:row>
      <xdr:rowOff>30760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B337746-6A3E-45B9-9EC6-3814FC4E4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5035" y="11661321"/>
          <a:ext cx="830036" cy="738332"/>
        </a:xfrm>
        <a:prstGeom prst="rect">
          <a:avLst/>
        </a:prstGeom>
      </xdr:spPr>
    </xdr:pic>
    <xdr:clientData/>
  </xdr:twoCellAnchor>
  <xdr:oneCellAnchor>
    <xdr:from>
      <xdr:col>1</xdr:col>
      <xdr:colOff>217715</xdr:colOff>
      <xdr:row>42</xdr:row>
      <xdr:rowOff>122466</xdr:rowOff>
    </xdr:from>
    <xdr:ext cx="1178064" cy="680357"/>
    <xdr:pic>
      <xdr:nvPicPr>
        <xdr:cNvPr id="66" name="Picture 65">
          <a:extLst>
            <a:ext uri="{FF2B5EF4-FFF2-40B4-BE49-F238E27FC236}">
              <a16:creationId xmlns:a16="http://schemas.microsoft.com/office/drawing/2014/main" id="{84456EF6-72AA-4F84-8914-9DB1DAC5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2766175" y="10609649"/>
          <a:ext cx="680357" cy="117806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326572</xdr:colOff>
      <xdr:row>37</xdr:row>
      <xdr:rowOff>81643</xdr:rowOff>
    </xdr:from>
    <xdr:to>
      <xdr:col>1</xdr:col>
      <xdr:colOff>1268277</xdr:colOff>
      <xdr:row>38</xdr:row>
      <xdr:rowOff>450940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83B385E-5689-4345-ABD2-990322DB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26179" y="7946572"/>
          <a:ext cx="941705" cy="859154"/>
        </a:xfrm>
        <a:prstGeom prst="rect">
          <a:avLst/>
        </a:prstGeom>
      </xdr:spPr>
    </xdr:pic>
    <xdr:clientData/>
  </xdr:twoCellAnchor>
  <xdr:twoCellAnchor>
    <xdr:from>
      <xdr:col>1</xdr:col>
      <xdr:colOff>394607</xdr:colOff>
      <xdr:row>39</xdr:row>
      <xdr:rowOff>149679</xdr:rowOff>
    </xdr:from>
    <xdr:to>
      <xdr:col>1</xdr:col>
      <xdr:colOff>1260554</xdr:colOff>
      <xdr:row>40</xdr:row>
      <xdr:rowOff>347012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7FD062F1-B053-45BA-91D8-D18537BA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4214" y="8994322"/>
          <a:ext cx="865947" cy="687190"/>
        </a:xfrm>
        <a:prstGeom prst="rect">
          <a:avLst/>
        </a:prstGeom>
      </xdr:spPr>
    </xdr:pic>
    <xdr:clientData/>
  </xdr:twoCellAnchor>
  <xdr:twoCellAnchor>
    <xdr:from>
      <xdr:col>1</xdr:col>
      <xdr:colOff>250607</xdr:colOff>
      <xdr:row>31</xdr:row>
      <xdr:rowOff>64464</xdr:rowOff>
    </xdr:from>
    <xdr:to>
      <xdr:col>1</xdr:col>
      <xdr:colOff>1390244</xdr:colOff>
      <xdr:row>31</xdr:row>
      <xdr:rowOff>917159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1DCD531-6944-4B0F-BDA3-33EEF69AD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0214" y="4201035"/>
          <a:ext cx="1139637" cy="852695"/>
        </a:xfrm>
        <a:prstGeom prst="rect">
          <a:avLst/>
        </a:prstGeom>
      </xdr:spPr>
    </xdr:pic>
    <xdr:clientData/>
  </xdr:twoCellAnchor>
  <xdr:twoCellAnchor>
    <xdr:from>
      <xdr:col>1</xdr:col>
      <xdr:colOff>382239</xdr:colOff>
      <xdr:row>34</xdr:row>
      <xdr:rowOff>68419</xdr:rowOff>
    </xdr:from>
    <xdr:to>
      <xdr:col>1</xdr:col>
      <xdr:colOff>1203948</xdr:colOff>
      <xdr:row>35</xdr:row>
      <xdr:rowOff>367394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D4AEFA9-71C9-4B3F-B6B1-618BC3344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1846" y="6613455"/>
          <a:ext cx="821709" cy="734403"/>
        </a:xfrm>
        <a:prstGeom prst="rect">
          <a:avLst/>
        </a:prstGeom>
      </xdr:spPr>
    </xdr:pic>
    <xdr:clientData/>
  </xdr:twoCellAnchor>
  <xdr:twoCellAnchor>
    <xdr:from>
      <xdr:col>1</xdr:col>
      <xdr:colOff>289879</xdr:colOff>
      <xdr:row>29</xdr:row>
      <xdr:rowOff>58743</xdr:rowOff>
    </xdr:from>
    <xdr:to>
      <xdr:col>1</xdr:col>
      <xdr:colOff>1380663</xdr:colOff>
      <xdr:row>30</xdr:row>
      <xdr:rowOff>339188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FE4DB2CE-2B57-4713-B991-62D5B0B4E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2776941" y="3137002"/>
          <a:ext cx="715874" cy="1090784"/>
        </a:xfrm>
        <a:prstGeom prst="rect">
          <a:avLst/>
        </a:prstGeom>
      </xdr:spPr>
    </xdr:pic>
    <xdr:clientData/>
  </xdr:twoCellAnchor>
  <xdr:twoCellAnchor>
    <xdr:from>
      <xdr:col>1</xdr:col>
      <xdr:colOff>437286</xdr:colOff>
      <xdr:row>28</xdr:row>
      <xdr:rowOff>0</xdr:rowOff>
    </xdr:from>
    <xdr:to>
      <xdr:col>1</xdr:col>
      <xdr:colOff>1277391</xdr:colOff>
      <xdr:row>28</xdr:row>
      <xdr:rowOff>1097</xdr:rowOff>
    </xdr:to>
    <xdr:pic>
      <xdr:nvPicPr>
        <xdr:cNvPr id="72" name="Picture 21" descr="A black and white image of a ship&#10;&#10;Description automatically generated">
          <a:extLst>
            <a:ext uri="{FF2B5EF4-FFF2-40B4-BE49-F238E27FC236}">
              <a16:creationId xmlns:a16="http://schemas.microsoft.com/office/drawing/2014/main" id="{863A1B05-5318-4B23-8CD5-09274F004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>
          <a:off x="2736893" y="2816679"/>
          <a:ext cx="840105" cy="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311729</xdr:colOff>
      <xdr:row>33</xdr:row>
      <xdr:rowOff>35874</xdr:rowOff>
    </xdr:from>
    <xdr:ext cx="917864" cy="681964"/>
    <xdr:pic>
      <xdr:nvPicPr>
        <xdr:cNvPr id="73" name="Picture 72">
          <a:extLst>
            <a:ext uri="{FF2B5EF4-FFF2-40B4-BE49-F238E27FC236}">
              <a16:creationId xmlns:a16="http://schemas.microsoft.com/office/drawing/2014/main" id="{9773B661-C70F-4DC8-B311-4A04C8E0E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1336" y="5805303"/>
          <a:ext cx="917864" cy="681964"/>
        </a:xfrm>
        <a:prstGeom prst="rect">
          <a:avLst/>
        </a:prstGeom>
      </xdr:spPr>
    </xdr:pic>
    <xdr:clientData/>
  </xdr:oneCellAnchor>
  <xdr:oneCellAnchor>
    <xdr:from>
      <xdr:col>1</xdr:col>
      <xdr:colOff>554182</xdr:colOff>
      <xdr:row>32</xdr:row>
      <xdr:rowOff>155863</xdr:rowOff>
    </xdr:from>
    <xdr:ext cx="485117" cy="490892"/>
    <xdr:pic>
      <xdr:nvPicPr>
        <xdr:cNvPr id="74" name="Picture 73">
          <a:extLst>
            <a:ext uri="{FF2B5EF4-FFF2-40B4-BE49-F238E27FC236}">
              <a16:creationId xmlns:a16="http://schemas.microsoft.com/office/drawing/2014/main" id="{0C9444A7-DD64-4B9E-9AAF-584E7B24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3789" y="5204113"/>
          <a:ext cx="485117" cy="490892"/>
        </a:xfrm>
        <a:prstGeom prst="rect">
          <a:avLst/>
        </a:prstGeom>
      </xdr:spPr>
    </xdr:pic>
    <xdr:clientData/>
  </xdr:oneCellAnchor>
  <xdr:oneCellAnchor>
    <xdr:from>
      <xdr:col>1</xdr:col>
      <xdr:colOff>517070</xdr:colOff>
      <xdr:row>45</xdr:row>
      <xdr:rowOff>136071</xdr:rowOff>
    </xdr:from>
    <xdr:ext cx="485117" cy="490892"/>
    <xdr:pic>
      <xdr:nvPicPr>
        <xdr:cNvPr id="75" name="Picture 74">
          <a:extLst>
            <a:ext uri="{FF2B5EF4-FFF2-40B4-BE49-F238E27FC236}">
              <a16:creationId xmlns:a16="http://schemas.microsoft.com/office/drawing/2014/main" id="{D25FAFF2-A311-4039-B6EC-CD69F6B4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16677" y="13226142"/>
          <a:ext cx="485117" cy="4908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axs\B&#193;O%20GI&#193;%20T&#7892;NG\GIESSExMAXPRO_27.02.2025.xlsx" TargetMode="External"/><Relationship Id="rId1" Type="http://schemas.openxmlformats.org/officeDocument/2006/relationships/externalLinkPath" Target="/Maxs/B&#193;O%20GI&#193;%20T&#7892;NG/GIESSExMAXPRO_27.0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ình Ảnh Sản Phẩm"/>
      <sheetName val="giá"/>
      <sheetName val="giá mới"/>
      <sheetName val="Hệ 65."/>
      <sheetName val="Hệ 83."/>
      <sheetName val="Hệ 70"/>
      <sheetName val="Hệ 65 "/>
      <sheetName val="Hệ 83"/>
      <sheetName val="Lật Trượt"/>
      <sheetName val="Cửa sổ trượt"/>
      <sheetName val="Lift Sliding 115"/>
      <sheetName val="SD115 "/>
      <sheetName val="SD83"/>
      <sheetName val="Xếp trượt 80 Plus"/>
      <sheetName val="chưa giá"/>
    </sheetNames>
    <sheetDataSet>
      <sheetData sheetId="0" refreshError="1"/>
      <sheetData sheetId="1">
        <row r="1">
          <cell r="B1" t="str">
            <v>MÃ HÀNG</v>
          </cell>
          <cell r="C1" t="str">
            <v>TÊN HÀNG</v>
          </cell>
          <cell r="D1" t="str">
            <v>HÌNH ẢNH</v>
          </cell>
          <cell r="E1" t="str">
            <v>ĐVT</v>
          </cell>
          <cell r="F1" t="str">
            <v>GIÁ BÁN 
11.2025</v>
          </cell>
          <cell r="G1" t="str">
            <v>TÀI LIỆU</v>
          </cell>
        </row>
        <row r="2">
          <cell r="B2" t="str">
            <v>02414376</v>
          </cell>
          <cell r="C2" t="str">
            <v>ASIA DOOR HANDLE (PAIR))/ Tay nắm cửa đi kiểu ASIA, kèm vít &amp; suốt L=110mm, màu bạc Giesse</v>
          </cell>
          <cell r="E2" t="str">
            <v>Cặp</v>
          </cell>
          <cell r="F2">
            <v>638325.29520000017</v>
          </cell>
          <cell r="G2" t="str">
            <v>Tay Nắm ASIA</v>
          </cell>
        </row>
        <row r="3">
          <cell r="B3" t="str">
            <v>02414500</v>
          </cell>
          <cell r="C3" t="str">
            <v>ASIA DOOR HANDLE (PAIR)      9005/ Tay nắm cửa đi kiểu ASIA, kèm vít &amp; suốt L=110mm, màu đen</v>
          </cell>
          <cell r="E3" t="str">
            <v>Cặp</v>
          </cell>
          <cell r="F3">
            <v>673322.86800000002</v>
          </cell>
          <cell r="G3" t="str">
            <v>Tay Nắm ASIA</v>
          </cell>
        </row>
        <row r="4">
          <cell r="B4" t="str">
            <v>03992376</v>
          </cell>
          <cell r="C4" t="str">
            <v>Np ultra hangle rounded design/ Tay nắm cửa đi không đế màu Bạc Giesse, gồm suốt L=130mm, bộ vít lắp đặt</v>
          </cell>
          <cell r="E4" t="str">
            <v>Cặp</v>
          </cell>
          <cell r="F4">
            <v>1171657.872</v>
          </cell>
        </row>
        <row r="5">
          <cell r="B5" t="str">
            <v>03992500</v>
          </cell>
          <cell r="C5" t="str">
            <v>Np ultra hangle rounded design/ Tay nắm cửa đi không đế màu Đen, gồm suốt L=130mm, bộ vít lắp đặt</v>
          </cell>
          <cell r="E5" t="str">
            <v>Cặp</v>
          </cell>
          <cell r="F5">
            <v>1186113.3912000002</v>
          </cell>
        </row>
        <row r="6">
          <cell r="B6" t="str">
            <v>02563376</v>
          </cell>
          <cell r="C6" t="str">
            <v>KORA DOOR HANDLE (PAIR)/ tay nắm cửa đi kiểu KORA gồm suốt L=110mm, vít. Màu bạc giesse</v>
          </cell>
          <cell r="E6" t="str">
            <v>Cặp</v>
          </cell>
          <cell r="F6">
            <v>631477.94400000013</v>
          </cell>
          <cell r="G6" t="str">
            <v>Tay Nắm KORA</v>
          </cell>
        </row>
        <row r="7">
          <cell r="B7" t="str">
            <v>02563500</v>
          </cell>
          <cell r="C7" t="str">
            <v>Kora door handle (pair)/ Tay nắm cửa đi kiểu KORA gồm suốt L=110mm, vít. Màu Đen</v>
          </cell>
          <cell r="E7" t="str">
            <v>Cặp</v>
          </cell>
          <cell r="F7">
            <v>658867.34879999992</v>
          </cell>
          <cell r="G7" t="str">
            <v>Tay Nắm KORA</v>
          </cell>
        </row>
        <row r="8">
          <cell r="B8" t="str">
            <v>0763200001</v>
          </cell>
          <cell r="C8" t="str">
            <v>LOCKS WITH DEAD BOLT AND SPRING LATCH/Thân khóa đơn điểm tim 35mm</v>
          </cell>
          <cell r="E8" t="str">
            <v>Bộ</v>
          </cell>
          <cell r="F8">
            <v>856679.71679999994</v>
          </cell>
          <cell r="G8" t="str">
            <v>Tay Nắm KORA</v>
          </cell>
        </row>
        <row r="9">
          <cell r="B9" t="str">
            <v>04646000</v>
          </cell>
          <cell r="C9" t="str">
            <v>LOCK FOR BALCONY DOOR B.35 WITH BOLT/Khóa đa điểm tim 35 gạt ngược dùng tay nắm để khóa</v>
          </cell>
          <cell r="E9" t="str">
            <v>Chiếc</v>
          </cell>
          <cell r="F9">
            <v>977649.58799999987</v>
          </cell>
          <cell r="G9" t="str">
            <v>Thân Khóa đa điểm thường</v>
          </cell>
        </row>
        <row r="10">
          <cell r="B10" t="str">
            <v>04655000</v>
          </cell>
          <cell r="C10" t="str">
            <v>COUNTERPLATE LOCK FOR BALCONY DOOR/ Miệng khóa cửa đi có thể điều chỉnh</v>
          </cell>
          <cell r="E10" t="str">
            <v>Chiếc</v>
          </cell>
          <cell r="F10">
            <v>282263.03280000004</v>
          </cell>
          <cell r="G10" t="str">
            <v xml:space="preserve">Miệng khóa </v>
          </cell>
        </row>
        <row r="11">
          <cell r="B11" t="str">
            <v>0465800001</v>
          </cell>
          <cell r="C11" t="str">
            <v>FLAT SQUADRE COUNTERPLATE/ miệng khóa không điều chỉnh</v>
          </cell>
          <cell r="E11" t="str">
            <v>Chiếc</v>
          </cell>
          <cell r="F11">
            <v>161293.16159999999</v>
          </cell>
          <cell r="G11" t="str">
            <v xml:space="preserve">Miệng khóa </v>
          </cell>
        </row>
        <row r="12">
          <cell r="B12" t="str">
            <v>04855000</v>
          </cell>
          <cell r="C12" t="str">
            <v xml:space="preserve">MULTIPOINTS LOCK BACKSET FRONT P/ thân khóa đa điểm liền </v>
          </cell>
          <cell r="E12" t="str">
            <v>Bộ</v>
          </cell>
          <cell r="F12">
            <v>4003418.0016000001</v>
          </cell>
          <cell r="G12" t="str">
            <v xml:space="preserve">Thân khóa Đa Điểm Luxury </v>
          </cell>
        </row>
        <row r="13">
          <cell r="B13" t="str">
            <v>04861000</v>
          </cell>
          <cell r="C13" t="str">
            <v>COUNTERPLATE KIT FACE FLAT/ Miệng khóa dùng với thân khóa 04855000</v>
          </cell>
          <cell r="E13" t="str">
            <v>Bộ</v>
          </cell>
          <cell r="F13">
            <v>774511.50239999988</v>
          </cell>
          <cell r="G13" t="str">
            <v xml:space="preserve">Miệng khóa </v>
          </cell>
        </row>
        <row r="14">
          <cell r="B14" t="str">
            <v>04653000N</v>
          </cell>
          <cell r="C14" t="str">
            <v>Double cylinder with European  profile 95-30/65/ lõi khóa 2 đầu chìa</v>
          </cell>
          <cell r="E14" t="str">
            <v>Chiếc</v>
          </cell>
          <cell r="F14">
            <v>697669.00560000003</v>
          </cell>
          <cell r="G14" t="str">
            <v>Lõi Khóa</v>
          </cell>
        </row>
        <row r="15">
          <cell r="B15" t="str">
            <v>04652000N</v>
          </cell>
          <cell r="C15" t="str">
            <v>Europ. double cylinder 80-30+55/ Lõi khóa 2 đầu chìa 80-30-55</v>
          </cell>
          <cell r="E15" t="str">
            <v>Chiếc</v>
          </cell>
          <cell r="F15">
            <v>679409.4023999999</v>
          </cell>
          <cell r="G15" t="str">
            <v>Lõi Khóa</v>
          </cell>
        </row>
        <row r="16">
          <cell r="B16" t="str">
            <v>04467000N</v>
          </cell>
          <cell r="C16" t="str">
            <v>European profile cylinder with knob 90-60/30/ lõi khóa đầu núm, Mở vào</v>
          </cell>
          <cell r="E16" t="str">
            <v>Chiếc</v>
          </cell>
          <cell r="F16">
            <v>776033.13599999994</v>
          </cell>
          <cell r="G16" t="str">
            <v>Lõi Khóa</v>
          </cell>
        </row>
        <row r="17">
          <cell r="B17" t="str">
            <v>04665000N</v>
          </cell>
          <cell r="C17" t="str">
            <v>European profile cylinder with knob 90-30/60/ lõi khóa đầu núm/ Mở ra</v>
          </cell>
          <cell r="E17" t="str">
            <v>Chiếc</v>
          </cell>
          <cell r="F17">
            <v>779837.22</v>
          </cell>
          <cell r="G17" t="str">
            <v>Lõi Khóa</v>
          </cell>
        </row>
        <row r="18">
          <cell r="B18" t="str">
            <v>05982000</v>
          </cell>
          <cell r="C18" t="str">
            <v>EUROPEAN CYLINDER THUMBTURN 85-55+30/ lõi khóa đầu núm, mở vào</v>
          </cell>
          <cell r="E18" t="str">
            <v>Chiếc</v>
          </cell>
          <cell r="F18">
            <v>745600.46400000004</v>
          </cell>
          <cell r="G18" t="str">
            <v>Lõi Khóa</v>
          </cell>
        </row>
        <row r="19">
          <cell r="B19" t="str">
            <v>05983000</v>
          </cell>
          <cell r="C19" t="str">
            <v>EUROPEAN CYLINDER THUMBTURN 85-30+55/ lõi khóa đầu núm mở ra</v>
          </cell>
          <cell r="E19" t="str">
            <v>Chiếc</v>
          </cell>
          <cell r="F19">
            <v>747882.91440000001</v>
          </cell>
          <cell r="G19" t="str">
            <v>Lõi Khóa</v>
          </cell>
        </row>
        <row r="20">
          <cell r="B20" t="str">
            <v>02431376</v>
          </cell>
          <cell r="C20" t="str">
            <v>CYLINDER COVER PLATE SQUARED / Ốp lõi khóa mặt chữ nhật màu bạc GIESSE</v>
          </cell>
          <cell r="E20" t="str">
            <v>Bộ</v>
          </cell>
          <cell r="F20">
            <v>134664.5736</v>
          </cell>
          <cell r="G20" t="str">
            <v>Ốp lõi khóa</v>
          </cell>
        </row>
        <row r="21">
          <cell r="B21" t="str">
            <v>02431500</v>
          </cell>
          <cell r="C21" t="str">
            <v>CYLINDER COVER PLATE SQUARED / Ốp lõi khóa mặt chữ nhật màu đen</v>
          </cell>
          <cell r="E21" t="str">
            <v>Bộ</v>
          </cell>
          <cell r="F21">
            <v>134664.5736</v>
          </cell>
          <cell r="G21" t="str">
            <v>Ốp lõi khóa</v>
          </cell>
        </row>
        <row r="22">
          <cell r="B22" t="str">
            <v>0243037601</v>
          </cell>
          <cell r="C22" t="str">
            <v>Plates cover cylinder/ Ốp lõi khóa hình oval màu bạc Giesse</v>
          </cell>
          <cell r="E22" t="str">
            <v>Bộ</v>
          </cell>
          <cell r="F22">
            <v>79885.76400000001</v>
          </cell>
          <cell r="G22" t="str">
            <v>Ốp lõi khóa</v>
          </cell>
        </row>
        <row r="23">
          <cell r="B23" t="str">
            <v>01347000K</v>
          </cell>
          <cell r="C23" t="str">
            <v>ADJUSTABLE SINGLE STRIKER FUTURA/ Vấu khóa có thể điều chỉnh lực siết.</v>
          </cell>
          <cell r="E23" t="str">
            <v>Bộ</v>
          </cell>
          <cell r="F23">
            <v>31193.488799999996</v>
          </cell>
          <cell r="G23" t="str">
            <v>Vấu Khóa</v>
          </cell>
        </row>
        <row r="24">
          <cell r="B24" t="str">
            <v>04030000K</v>
          </cell>
          <cell r="C24" t="str">
            <v>ADJUSTABLE LOCKING PAWL/ Đầu khóa biên rời bắt trực tiếp vào thanh truyền động</v>
          </cell>
          <cell r="E24" t="str">
            <v>Chiếc</v>
          </cell>
          <cell r="F24">
            <v>20542.053600000003</v>
          </cell>
        </row>
        <row r="25">
          <cell r="B25" t="str">
            <v>00939</v>
          </cell>
          <cell r="C25" t="str">
            <v>ADDITIONAL FASTENING MECHA_x0002_NISM KIT/ bộ đầu biên và vấu chống cậy</v>
          </cell>
          <cell r="E25" t="str">
            <v>Bộ</v>
          </cell>
          <cell r="F25" t="e">
            <v>#N/A</v>
          </cell>
          <cell r="G25" t="str">
            <v>Vấu Khóa</v>
          </cell>
        </row>
        <row r="26">
          <cell r="B26" t="str">
            <v>00725020</v>
          </cell>
          <cell r="C26" t="str">
            <v>CHIC DOOR EG HINGES/ Bản lề ẩn 150kg Màu Bạc  Anod</v>
          </cell>
          <cell r="E26" t="str">
            <v>Bộ</v>
          </cell>
          <cell r="F26">
            <v>1453160.0880000002</v>
          </cell>
          <cell r="G26" t="str">
            <v>Bản Lề  Ẩn - Concealed hinge</v>
          </cell>
        </row>
        <row r="27">
          <cell r="B27" t="str">
            <v>00725190</v>
          </cell>
          <cell r="C27" t="str">
            <v>CHIC DOOR E G EURO GROOVE/ Bản lề ẩn tải trọng 150kg màu Đen anod</v>
          </cell>
          <cell r="E27" t="str">
            <v>Bộ</v>
          </cell>
          <cell r="F27">
            <v>1457724.9887999999</v>
          </cell>
          <cell r="G27" t="str">
            <v>Bản Lề  Ẩn - Concealed hinge</v>
          </cell>
        </row>
        <row r="28">
          <cell r="B28" t="str">
            <v>02030000K</v>
          </cell>
          <cell r="C28" t="str">
            <v>FRIZ OPENING LIMITER ARM/ Thanh hạn vị góc mở L300mm</v>
          </cell>
          <cell r="E28" t="str">
            <v>Chiếc</v>
          </cell>
          <cell r="F28">
            <v>253351.9944</v>
          </cell>
        </row>
        <row r="29">
          <cell r="B29" t="str">
            <v>00700376</v>
          </cell>
          <cell r="C29" t="str">
            <v>Fulcra hinge euro groove/ Bản lề 4D Rãnh C Màu Bạc ánh kim, tải trọng  150kg</v>
          </cell>
          <cell r="E29" t="str">
            <v>Bộ</v>
          </cell>
          <cell r="F29">
            <v>906893.62560000003</v>
          </cell>
          <cell r="G29" t="str">
            <v>Bản Lề 4D</v>
          </cell>
        </row>
        <row r="30">
          <cell r="B30" t="str">
            <v>00700500</v>
          </cell>
          <cell r="C30" t="str">
            <v>Fulcra hinge euro groove/ Bản lề 4D Rãnh C Màu Đen, tải trọng  150kg</v>
          </cell>
          <cell r="E30" t="str">
            <v>Bộ</v>
          </cell>
          <cell r="F30">
            <v>897763.82400000002</v>
          </cell>
          <cell r="G30" t="str">
            <v>Bản Lề 4D</v>
          </cell>
        </row>
        <row r="31">
          <cell r="B31" t="str">
            <v>00702376</v>
          </cell>
          <cell r="C31" t="str">
            <v>Fulcra hinge extern opening E.G/Bản lề 4D Rãnh C Màu Bạc ánh kim, tải trọng  120kg, dùng hệ 70 Cánh-Cánh</v>
          </cell>
          <cell r="E31" t="str">
            <v>Bộ</v>
          </cell>
          <cell r="F31">
            <v>924392.41200000013</v>
          </cell>
          <cell r="G31" t="str">
            <v>Bản Lề 4D</v>
          </cell>
        </row>
        <row r="32">
          <cell r="B32" t="str">
            <v>00702500</v>
          </cell>
          <cell r="C32" t="str">
            <v>Fulcra hinge extern opening E.G/Bản lề 4D Rãnh C Màu Đen, tải trọng  120kg, dùng hệ 70 Cánh-Cánh</v>
          </cell>
          <cell r="E32" t="str">
            <v>Bộ</v>
          </cell>
          <cell r="F32">
            <v>924392.41200000013</v>
          </cell>
          <cell r="G32" t="str">
            <v>Bản Lề 4D</v>
          </cell>
        </row>
        <row r="33">
          <cell r="B33" t="str">
            <v>02125010</v>
          </cell>
          <cell r="C33" t="str">
            <v xml:space="preserve">GIAP FLUSH BOLT          NY.NE/ Chốt cánh Phụ </v>
          </cell>
          <cell r="E33" t="str">
            <v>Bộ</v>
          </cell>
          <cell r="F33">
            <v>58582.893600000003</v>
          </cell>
          <cell r="G33" t="str">
            <v>Chốt cánh phụ</v>
          </cell>
        </row>
        <row r="34">
          <cell r="B34" t="str">
            <v>02111000K</v>
          </cell>
          <cell r="C34" t="str">
            <v xml:space="preserve">GIAP FLUSH BOLT FUTURA/ Chốt cánh Phụ </v>
          </cell>
          <cell r="E34" t="str">
            <v>Bộ</v>
          </cell>
          <cell r="F34">
            <v>47931.458399999996</v>
          </cell>
          <cell r="G34" t="str">
            <v>Chốt cánh phụ</v>
          </cell>
        </row>
        <row r="35">
          <cell r="B35" t="str">
            <v>01348000K</v>
          </cell>
          <cell r="C35" t="str">
            <v>SINGLE STRIKER - ZAMAK FUTURA/  đệm chốt cánh phụ siết lục giác</v>
          </cell>
          <cell r="E35" t="str">
            <v>Chiếc</v>
          </cell>
          <cell r="F35">
            <v>38801.656800000004</v>
          </cell>
          <cell r="G35" t="str">
            <v>Vấu Khóa</v>
          </cell>
        </row>
        <row r="36">
          <cell r="B36" t="str">
            <v>01326000</v>
          </cell>
          <cell r="C36" t="str">
            <v>STRIKER THRESHOLD PES/SGI  RAW/ miệng đệm chốt cánh phụ lắp ở ngưỡng sàn lắp bằng vít</v>
          </cell>
          <cell r="E36" t="str">
            <v>Chiếc</v>
          </cell>
          <cell r="F36">
            <v>19020.420000000002</v>
          </cell>
          <cell r="G36" t="str">
            <v>Miệng chốt cánh phụ ngưỡng sàn</v>
          </cell>
        </row>
        <row r="37">
          <cell r="B37" t="str">
            <v>01401376</v>
          </cell>
          <cell r="C37" t="str">
            <v>ASIA PLUS OUTWARD OPEN. CREMONE 0-90°/ Tay nắm cửa sổ mở quay ra ngoài dùng cá kiểu ASIA, màu Bạc giesse</v>
          </cell>
          <cell r="E37" t="str">
            <v>Chiếc</v>
          </cell>
          <cell r="F37">
            <v>422253.32400000002</v>
          </cell>
          <cell r="G37" t="str">
            <v xml:space="preserve">Tay nắm cửa sổ ASIA </v>
          </cell>
        </row>
        <row r="38">
          <cell r="B38" t="str">
            <v>01401500</v>
          </cell>
          <cell r="C38" t="str">
            <v>ASIA PLUS OUTWARD OPEN. CREMONE 0-90°/ Tay nắm cửa sổ mở quay ra ngoài dùng cá kiểu ASIA, màu Đen</v>
          </cell>
          <cell r="E38" t="str">
            <v>Chiếc</v>
          </cell>
          <cell r="F38">
            <v>417688.42320000002</v>
          </cell>
          <cell r="G38" t="str">
            <v xml:space="preserve">Tay nắm cửa sổ ASIA </v>
          </cell>
        </row>
        <row r="39">
          <cell r="B39" t="str">
            <v>00968376</v>
          </cell>
          <cell r="C39" t="str">
            <v>KORA 0-90 CREMONE/ Tay nắm cửa sổ kiểu KORA, dùng cá, Màu Bạc Giesse</v>
          </cell>
          <cell r="E39" t="str">
            <v>Chiếc</v>
          </cell>
          <cell r="F39">
            <v>486922.75200000004</v>
          </cell>
          <cell r="G39" t="str">
            <v>Tay nắm cửa sổ KORA</v>
          </cell>
        </row>
        <row r="40">
          <cell r="B40" t="str">
            <v>00968500</v>
          </cell>
          <cell r="C40" t="str">
            <v>KORA 0-90 CREMONE/ Tay nắm cửa sổ kiểu KORA, dùng cá, Màu Đen</v>
          </cell>
          <cell r="E40" t="str">
            <v>Chiếc</v>
          </cell>
          <cell r="F40">
            <v>486922.75200000004</v>
          </cell>
          <cell r="G40" t="str">
            <v>Tay nắm cửa sổ KORA</v>
          </cell>
        </row>
        <row r="41">
          <cell r="B41" t="str">
            <v>04099000001</v>
          </cell>
          <cell r="C41" t="str">
            <v>ROD DRIVE DEVICE - PIN 18,5 MM/  Bộ đầu chia truyền động L=18,5mm</v>
          </cell>
          <cell r="E41" t="str">
            <v>Chiếc</v>
          </cell>
          <cell r="F41">
            <v>30432.672000000002</v>
          </cell>
          <cell r="G41" t="str">
            <v>Đầu chia truyền động T-Driver</v>
          </cell>
        </row>
        <row r="42">
          <cell r="B42" t="str">
            <v>02029000</v>
          </cell>
          <cell r="C42" t="str">
            <v>KIT ASIA PLUS OUTWARD OPENING mm 55/ Cá  L=55mm dùng với bộ chia truyền động</v>
          </cell>
          <cell r="E42" t="str">
            <v>Bộ</v>
          </cell>
          <cell r="F42">
            <v>93580.466400000005</v>
          </cell>
          <cell r="G42" t="str">
            <v>Cá Tay nắm ASIA</v>
          </cell>
        </row>
        <row r="43">
          <cell r="B43" t="str">
            <v>02028000</v>
          </cell>
          <cell r="C43" t="str">
            <v>KIT ASIA PLUS OUTWARD OPENING mm 45/ Cá  L=45mm dùng với bộ chia truyền động</v>
          </cell>
          <cell r="E43" t="str">
            <v>Bộ</v>
          </cell>
          <cell r="F43">
            <v>89776.382399999988</v>
          </cell>
          <cell r="G43" t="str">
            <v>Cá Tay nắm ASIA</v>
          </cell>
        </row>
        <row r="44">
          <cell r="B44" t="str">
            <v>02415376</v>
          </cell>
          <cell r="C44" t="str">
            <v>ASIA WINDOW HANDLE      / Tay nắm đơn cho cửa sổ kiểu ASIA kèm suốt &amp; vítt L=45mm, màu bạc Giesse</v>
          </cell>
          <cell r="E44" t="str">
            <v>Bộ</v>
          </cell>
          <cell r="F44">
            <v>333998.57519999996</v>
          </cell>
          <cell r="G44" t="str">
            <v>Tay nắm cửa sổ dùng suốt</v>
          </cell>
        </row>
        <row r="45">
          <cell r="B45" t="str">
            <v>02415500</v>
          </cell>
          <cell r="C45" t="str">
            <v>ASIA WINDOW HANDLE        9005/ Tay nắm đơn cho cửa sổ kiểu ASIA kèm suốt &amp; vítt L=45mm, màu đen</v>
          </cell>
          <cell r="E45" t="str">
            <v>Bộ</v>
          </cell>
          <cell r="F45">
            <v>333998.57519999996</v>
          </cell>
          <cell r="G45" t="str">
            <v>Tay nắm cửa sổ dùng suốt</v>
          </cell>
        </row>
        <row r="46">
          <cell r="B46" t="str">
            <v>04093000</v>
          </cell>
          <cell r="C46" t="str">
            <v>TWO-DIRECT. DEVICE GHIBO OUT BS 29"/ gear box tim 29mm</v>
          </cell>
          <cell r="E46" t="str">
            <v>Chiếc</v>
          </cell>
          <cell r="F46">
            <v>341606.74320000003</v>
          </cell>
          <cell r="G46" t="str">
            <v>Hộp Số</v>
          </cell>
        </row>
        <row r="47">
          <cell r="B47" t="str">
            <v>01350000K</v>
          </cell>
          <cell r="C47" t="str">
            <v>FASTENING ELEMENT FUTURA/ Đệm ép khung và cánh cửa sổ</v>
          </cell>
          <cell r="E47" t="str">
            <v>Cặp</v>
          </cell>
          <cell r="F47">
            <v>75320.863200000007</v>
          </cell>
          <cell r="G47" t="str">
            <v xml:space="preserve">Đệm ép khung </v>
          </cell>
        </row>
        <row r="48">
          <cell r="B48" t="str">
            <v>08350000</v>
          </cell>
          <cell r="C48" t="str">
            <v>ARM GS HD-TS HUNG 16"-TYPE EGR.-CP/ Bản lề A 16'/ bản lề A 16inch</v>
          </cell>
          <cell r="E48" t="str">
            <v>Cặp</v>
          </cell>
          <cell r="F48">
            <v>746361.28080000007</v>
          </cell>
          <cell r="G48" t="str">
            <v xml:space="preserve">Bản lề A </v>
          </cell>
        </row>
        <row r="49">
          <cell r="B49" t="str">
            <v>08349000</v>
          </cell>
          <cell r="C49" t="str">
            <v>ARM GS HD-TS HUNG 10"-TYPE EGR.-CP/ Bản lề A 10'/ bản lề A 10inch</v>
          </cell>
          <cell r="E49" t="str">
            <v>Cặp</v>
          </cell>
          <cell r="F49">
            <v>447318</v>
          </cell>
        </row>
        <row r="50">
          <cell r="B50" t="str">
            <v>01971010</v>
          </cell>
          <cell r="C50" t="str">
            <v>THICKNESS KIT FOR TOP HUNG ARM/ vật tư phụ đệm cho bản lề A</v>
          </cell>
          <cell r="E50" t="str">
            <v>Bộ</v>
          </cell>
          <cell r="F50">
            <v>43366.557599999993</v>
          </cell>
          <cell r="G50" t="str">
            <v>Đệm định vị bản lề A</v>
          </cell>
        </row>
        <row r="51">
          <cell r="B51" t="str">
            <v>07101000</v>
          </cell>
          <cell r="C51" t="str">
            <v>Roller 300/22 Bộ bánh xe trượt nâng 300kg</v>
          </cell>
          <cell r="E51" t="str">
            <v>Bộ</v>
          </cell>
          <cell r="F51">
            <v>3214450.98</v>
          </cell>
          <cell r="G51" t="str">
            <v>bánh xe trượt nâng 300kg</v>
          </cell>
        </row>
        <row r="52">
          <cell r="B52" t="str">
            <v>07148000</v>
          </cell>
          <cell r="C52" t="str">
            <v>CONNECTING BAR 1900 - GS3000/thanh nối bánh xe dài 1900mm</v>
          </cell>
          <cell r="E52" t="str">
            <v>Thanh</v>
          </cell>
          <cell r="F52">
            <v>1267520.7888</v>
          </cell>
          <cell r="G52" t="str">
            <v>thanh nối bánh xe</v>
          </cell>
        </row>
        <row r="53">
          <cell r="B53" t="str">
            <v>07214000</v>
          </cell>
          <cell r="C53" t="str">
            <v>Key driving rod L= 2300/ thân khóa trượt nâng L=2300, gắn được đầu khóa biên</v>
          </cell>
          <cell r="E53" t="str">
            <v>Chiếc</v>
          </cell>
          <cell r="F53">
            <v>6485202.4031999996</v>
          </cell>
          <cell r="G53" t="str">
            <v>Thân khóa  trượt nâng</v>
          </cell>
        </row>
        <row r="54">
          <cell r="B54" t="str">
            <v>07155000</v>
          </cell>
          <cell r="C54" t="str">
            <v>DRIVEGEAR AND CARRI. SPACERS 16-GS3000/ bộ đệm thân khóa trượt nâng 16</v>
          </cell>
          <cell r="E54" t="str">
            <v>Bộ</v>
          </cell>
          <cell r="F54">
            <v>272372.41440000001</v>
          </cell>
          <cell r="G54" t="str">
            <v>Bộ đệm thân khóa</v>
          </cell>
        </row>
        <row r="55">
          <cell r="B55" t="str">
            <v>07221000</v>
          </cell>
          <cell r="C55" t="str">
            <v>Frame counterplate/ miệng khóa trượt nâng</v>
          </cell>
          <cell r="E55" t="str">
            <v>Chiếc</v>
          </cell>
          <cell r="F55">
            <v>232809.94080000001</v>
          </cell>
          <cell r="G55" t="str">
            <v>Miệng khóa trượt nâng</v>
          </cell>
        </row>
        <row r="56">
          <cell r="B56" t="str">
            <v>07220000</v>
          </cell>
          <cell r="C56" t="str">
            <v>Adjustable nib/ đầu khóa biên trượt nâng gắn vào thân khóa</v>
          </cell>
          <cell r="E56" t="str">
            <v>Chiếc</v>
          </cell>
          <cell r="F56">
            <v>88901.443079999997</v>
          </cell>
          <cell r="G56" t="str">
            <v>đầu khóa biên trượt nâng gắn trên cánh</v>
          </cell>
        </row>
        <row r="57">
          <cell r="B57" t="str">
            <v>03978544</v>
          </cell>
          <cell r="C57" t="str">
            <v>SASH BLOCKING DEVICE          7045/ đệm chống đập cánh, màu xám</v>
          </cell>
          <cell r="E57" t="str">
            <v>Chiếc</v>
          </cell>
          <cell r="F57">
            <v>273133.23119999998</v>
          </cell>
          <cell r="G57" t="str">
            <v xml:space="preserve">chống đập cánh </v>
          </cell>
        </row>
        <row r="58">
          <cell r="B58" t="str">
            <v>03978590</v>
          </cell>
          <cell r="C58" t="str">
            <v>SASH BLOCKING DEVICE          9005/ đệm chống đập cánh màu đen</v>
          </cell>
          <cell r="E58" t="str">
            <v>Chiếc</v>
          </cell>
          <cell r="F58">
            <v>273133.23119999998</v>
          </cell>
          <cell r="G58" t="str">
            <v xml:space="preserve">chống đập cánh </v>
          </cell>
        </row>
        <row r="59">
          <cell r="B59" t="str">
            <v>04466000N</v>
          </cell>
          <cell r="C59" t="str">
            <v>EUROP.CYLINDER THUMBTURN 80-40+40/ lõi khóa đầu núm</v>
          </cell>
          <cell r="E59" t="str">
            <v>Chiếc</v>
          </cell>
          <cell r="F59">
            <v>716689.42560000008</v>
          </cell>
          <cell r="G59" t="str">
            <v>Lõi Khóa</v>
          </cell>
        </row>
        <row r="60">
          <cell r="B60" t="str">
            <v>04470000N</v>
          </cell>
          <cell r="C60" t="str">
            <v>DOUBLE EUROP. CYLINDER 80-40+40/ lõi khóa 2 đầu chìa</v>
          </cell>
          <cell r="E60" t="str">
            <v>Chiếc</v>
          </cell>
          <cell r="F60">
            <v>650498.36400000006</v>
          </cell>
          <cell r="G60" t="str">
            <v>Lõi Khóa</v>
          </cell>
        </row>
        <row r="61">
          <cell r="B61" t="str">
            <v>04463000N</v>
          </cell>
          <cell r="C61" t="str">
            <v>EUROP.CYLINDER THUMBTURN 70-35+35/  lõi khóa đầu núm</v>
          </cell>
          <cell r="E61" t="str">
            <v>Chiếc</v>
          </cell>
          <cell r="F61">
            <v>678648.58559999999</v>
          </cell>
          <cell r="G61" t="str">
            <v>Lõi Khóa</v>
          </cell>
        </row>
        <row r="62">
          <cell r="B62" t="str">
            <v>0244837601</v>
          </cell>
          <cell r="C62" t="str">
            <v>ASIA WINDOW HANDLE L240-I80 GS3000 (PAIR) / Cặp tay nắm trượt nâng có lõi khóa kiểu ASIA, kèm suốt &amp; Vít, màu Bạc Giesse</v>
          </cell>
          <cell r="E62" t="str">
            <v>Bộ</v>
          </cell>
          <cell r="F62">
            <v>1992579.1992000001</v>
          </cell>
          <cell r="G62" t="str">
            <v>Tay trượt nâng  ASIA Trong ngoài</v>
          </cell>
        </row>
        <row r="63">
          <cell r="B63" t="str">
            <v>0244850001</v>
          </cell>
          <cell r="C63" t="str">
            <v>ASIA WINDOW HANDLE L240-I80 GS3000 (PAIR) / Cặp tay nắm trượt nâng có lõi khóa kiểu ASIA, kèm suốt &amp; Vít, màu  Đen</v>
          </cell>
          <cell r="E63" t="str">
            <v>Bộ</v>
          </cell>
          <cell r="F63">
            <v>1992579.1992000001</v>
          </cell>
          <cell r="G63" t="str">
            <v>Tay trượt nâng  ASIA Trong ngoài</v>
          </cell>
        </row>
        <row r="64">
          <cell r="B64" t="str">
            <v>0247037601</v>
          </cell>
          <cell r="C64" t="str">
            <v>KORA HANDLE L240 DOUBLE-I80 GS3000 9005/ CẶp tay nắm cửa đi trong và ngoài kèm lõi khóa kiểu KORA, tim vít 80mm kèm suốt, Bạc GIESSE</v>
          </cell>
          <cell r="E64" t="str">
            <v>Bộ</v>
          </cell>
          <cell r="F64">
            <v>1927148.9543999997</v>
          </cell>
          <cell r="G64" t="str">
            <v>Tay trượt nâng  KORA Trong ngoài</v>
          </cell>
        </row>
        <row r="65">
          <cell r="B65" t="str">
            <v>0247050001</v>
          </cell>
          <cell r="C65" t="str">
            <v>KORA HANDLE L240 DOUBLE-I80 GS3000 9005/ CẶp tay nắm cửa đi trong và ngoài kèm lõi khóa kiểu KORA, tim vít 80mm kèm suốt, màu đen</v>
          </cell>
          <cell r="E65" t="str">
            <v>Bộ</v>
          </cell>
          <cell r="F65">
            <v>1908128.5343999998</v>
          </cell>
          <cell r="G65" t="str">
            <v>Tay trượt nâng  KORA Trong ngoài</v>
          </cell>
        </row>
        <row r="66">
          <cell r="B66" t="str">
            <v>0799537601</v>
          </cell>
          <cell r="C66" t="str">
            <v>SLIDING GRIP-GS3000/ hốc kéo cửa trượt nâng màu bạc giesse</v>
          </cell>
          <cell r="E66" t="str">
            <v>Chiếc</v>
          </cell>
          <cell r="F66">
            <v>321825.50640000007</v>
          </cell>
          <cell r="G66" t="str">
            <v>Hốc kéo trượt nâng</v>
          </cell>
        </row>
        <row r="67">
          <cell r="B67" t="str">
            <v>0799550001</v>
          </cell>
          <cell r="C67" t="str">
            <v>SLIDING GRIP-GS3000/ hốc kéo cửa trượt nâng màu đen</v>
          </cell>
          <cell r="E67" t="str">
            <v>Chiếc</v>
          </cell>
          <cell r="F67">
            <v>318021.42239999992</v>
          </cell>
          <cell r="G67" t="str">
            <v>Hốc kéo trượt nâng</v>
          </cell>
        </row>
        <row r="68">
          <cell r="B68" t="str">
            <v>0244637601</v>
          </cell>
          <cell r="C68" t="str">
            <v>ASIA HANDLE L240-I80 GS3000 / tay nắm cửa đi trượt nâng 1 mặt không lõi khóa tim vít 80mm kèm suốt, kèm suốt, màu bạc giesse</v>
          </cell>
          <cell r="E68" t="str">
            <v>Bộ</v>
          </cell>
          <cell r="F68">
            <v>1039275.7487999999</v>
          </cell>
          <cell r="G68" t="str">
            <v>Tay trượt nâng 1 Mặt</v>
          </cell>
        </row>
        <row r="69">
          <cell r="B69" t="str">
            <v>0244650001</v>
          </cell>
          <cell r="C69" t="str">
            <v>ASIA HANDLE L240-I80 GS3000 9005/ tay nắm cửa đi trượt nâng 1 mặt không lõi khóa tim vít 80mm kèm suốt, kèm suốt, màu đen</v>
          </cell>
          <cell r="E69" t="str">
            <v>Bộ</v>
          </cell>
          <cell r="F69">
            <v>1039275.7487999999</v>
          </cell>
          <cell r="G69" t="str">
            <v>Tay trượt nâng 1 Mặt</v>
          </cell>
        </row>
        <row r="70">
          <cell r="B70" t="str">
            <v>0246837601</v>
          </cell>
          <cell r="C70" t="str">
            <v xml:space="preserve">KORA HANDLE L240-I80 GS3000/ Tay nắm cửa đi trượt nâng 1 mặt không lõi khóa kiêu Kora, tim vít 80 kèm suốt, màu bạc Giesse </v>
          </cell>
          <cell r="E70" t="str">
            <v>Bộ</v>
          </cell>
          <cell r="F70">
            <v>1017212.0615999999</v>
          </cell>
          <cell r="G70" t="str">
            <v>Tay trượt nâng  KORA Trong ngoài</v>
          </cell>
        </row>
        <row r="71">
          <cell r="B71" t="str">
            <v>0246850001</v>
          </cell>
          <cell r="C71" t="str">
            <v>KORA HANDLE L240-I80 GS3000/ Tay nắm cửa đi trượt nâng 1 mặt không lõi khóa kiêu Kora, tim vít 80 kèm suốt, màu Đen</v>
          </cell>
          <cell r="E71" t="str">
            <v>Bộ</v>
          </cell>
          <cell r="F71">
            <v>1005799.8096000002</v>
          </cell>
          <cell r="G71" t="str">
            <v>Tay trượt nâng  KORA Trong ngoài</v>
          </cell>
        </row>
        <row r="72">
          <cell r="B72" t="str">
            <v>04156376</v>
          </cell>
          <cell r="C72" t="str">
            <v>SUPRA 7 - ARIA MOVEMENT/ tay nắm cửa sổ không đế kèm suốt, màu bạc GIESSE</v>
          </cell>
          <cell r="E72" t="str">
            <v>Bộ</v>
          </cell>
          <cell r="F72">
            <v>594958.73759999999</v>
          </cell>
          <cell r="G72" t="str">
            <v>Tay nắm không đế</v>
          </cell>
        </row>
        <row r="73">
          <cell r="B73" t="str">
            <v>04156500</v>
          </cell>
          <cell r="C73" t="str">
            <v>SUPRA 7 - ARIA MOVEMENT/ tay nắm cửa sổ không đế kèm suốt, màu đen</v>
          </cell>
          <cell r="E73" t="str">
            <v>Bộ</v>
          </cell>
          <cell r="F73">
            <v>588872.20319999999</v>
          </cell>
          <cell r="G73" t="str">
            <v>Tay nắm không đế</v>
          </cell>
        </row>
        <row r="74">
          <cell r="B74" t="str">
            <v>04398376</v>
          </cell>
          <cell r="C74" t="str">
            <v>WINDOW HANDLE IN/OUT SUPRA 7 ARIA/ tay nắm cửa sổ không đế, kèm suốt, màu bạc Giesse</v>
          </cell>
          <cell r="E74" t="str">
            <v>Cặp</v>
          </cell>
          <cell r="F74">
            <v>1030906.7640000001</v>
          </cell>
          <cell r="G74" t="str">
            <v>Tay nắm không đế</v>
          </cell>
        </row>
        <row r="75">
          <cell r="B75" t="str">
            <v>04398500</v>
          </cell>
          <cell r="C75" t="str">
            <v>WINDOW HANDLE IN/OUT SUPRA 7 ARIA/ tay nắm cửa sổ không đế, kèm suốt, màu đen</v>
          </cell>
          <cell r="E75" t="str">
            <v>Cặp</v>
          </cell>
          <cell r="F75">
            <v>1021016.1455999999</v>
          </cell>
          <cell r="G75" t="str">
            <v>Tay nắm không đế</v>
          </cell>
        </row>
        <row r="76">
          <cell r="B76" t="str">
            <v>02416376</v>
          </cell>
          <cell r="C76" t="str">
            <v>ASIA WINDOW HANDLE (CP)      9010/ Tay nắm đôi cho cửa sổ kiểu ASIA kèm suốt &amp; vítt L=45mm, màu Bạc giesse</v>
          </cell>
          <cell r="E76" t="str">
            <v>Cặp</v>
          </cell>
          <cell r="F76">
            <v>648215.91359999997</v>
          </cell>
          <cell r="G76" t="str">
            <v>Tay nắm có đế ASIA</v>
          </cell>
        </row>
        <row r="77">
          <cell r="B77" t="str">
            <v>02416500</v>
          </cell>
          <cell r="C77" t="str">
            <v>ASIA WINDOW HANDLE (CP)      9005/ Tay nắm đôi cho cửa sổ kiểu ASIA kèm suốt &amp; vítt L=45mm, màu đen</v>
          </cell>
          <cell r="E77" t="str">
            <v>Cặp</v>
          </cell>
          <cell r="F77">
            <v>648215.91359999997</v>
          </cell>
          <cell r="G77" t="str">
            <v>Tay nắm có đế ASIA</v>
          </cell>
        </row>
        <row r="78">
          <cell r="B78" t="str">
            <v>327MS18</v>
          </cell>
          <cell r="C78" t="str">
            <v>MANIGLIONE SPOSTATO SINGOLO  OFFSET SINGLE PULL HANDLE/ Tay nắm cửa lùa kiểu D, màu Đen mịn</v>
          </cell>
          <cell r="E78" t="str">
            <v>Chiếc</v>
          </cell>
          <cell r="F78">
            <v>3101089.2767999996</v>
          </cell>
          <cell r="G78" t="str">
            <v>Tay nắm D</v>
          </cell>
        </row>
        <row r="79">
          <cell r="B79" t="str">
            <v>327MSPVD46</v>
          </cell>
          <cell r="C79" t="str">
            <v xml:space="preserve">MANIGLIONE SPOSTATO SINGOLO  OFFSET SINGLE PULL HANDLE/ Tay nắm cửa lùa kiểu D, màu vàng </v>
          </cell>
          <cell r="E79" t="str">
            <v>Chiếc</v>
          </cell>
          <cell r="F79">
            <v>4213403.4384000003</v>
          </cell>
          <cell r="G79" t="str">
            <v>Tay nắm D</v>
          </cell>
        </row>
        <row r="80">
          <cell r="B80" t="str">
            <v>02760376</v>
          </cell>
          <cell r="C80" t="str">
            <v>EMBEDDING HANDLE        9005/ chốt âm đa điểm dùng cho hộp số, màu Bạc Giesse, mặt trong nhà</v>
          </cell>
          <cell r="E80" t="str">
            <v>bộ</v>
          </cell>
          <cell r="F80">
            <v>477032.13359999994</v>
          </cell>
          <cell r="G80" t="str">
            <v>Chốt âm Đa điểm</v>
          </cell>
        </row>
        <row r="81">
          <cell r="B81" t="str">
            <v>02760500</v>
          </cell>
          <cell r="C81" t="str">
            <v>EMBEDDING HANDLE        9005/ chốt âm đa điểm dùng cho hộp số, màu đen, mặt trong nhà</v>
          </cell>
          <cell r="E81" t="str">
            <v>bộ</v>
          </cell>
          <cell r="F81">
            <v>472467.23280000006</v>
          </cell>
          <cell r="G81" t="str">
            <v>Chốt âm Đa điểm</v>
          </cell>
        </row>
        <row r="82">
          <cell r="B82" t="str">
            <v>02764376</v>
          </cell>
          <cell r="C82" t="str">
            <v>SLIDING OUTSIDE GRIP/ hốc kéo cố định màu bạc giesse</v>
          </cell>
          <cell r="E82" t="str">
            <v>Chiếc</v>
          </cell>
          <cell r="F82">
            <v>241939.74240000002</v>
          </cell>
          <cell r="G82" t="str">
            <v>Chốt âm cố định</v>
          </cell>
        </row>
        <row r="83">
          <cell r="B83" t="str">
            <v>02764500</v>
          </cell>
          <cell r="C83" t="str">
            <v>SLIDING OUTSIDE GRIP         9005/ hốc kéo cố định màu đen</v>
          </cell>
          <cell r="E83" t="str">
            <v>Chiếc</v>
          </cell>
          <cell r="F83">
            <v>227484.22320000004</v>
          </cell>
          <cell r="G83" t="str">
            <v>Chốt âm cố định</v>
          </cell>
        </row>
        <row r="84">
          <cell r="B84" t="str">
            <v>04082000</v>
          </cell>
          <cell r="C84" t="str">
            <v>SINGLE-DIR. DEVICE GHIBO OUT BS 22"/ hộp số tim 22 dùng suốt</v>
          </cell>
          <cell r="E84" t="str">
            <v>Chiếc</v>
          </cell>
          <cell r="F84">
            <v>509747.25600000005</v>
          </cell>
          <cell r="G84" t="str">
            <v>Hộp số</v>
          </cell>
        </row>
        <row r="85">
          <cell r="B85" t="str">
            <v>04086000</v>
          </cell>
          <cell r="C85" t="str">
            <v>SINGLE-DIR. DEVICE GHIBO KEY OUT BS 22"/ hộp số dùng lõi khóa tim 22mm</v>
          </cell>
          <cell r="E85" t="str">
            <v>Chiếc</v>
          </cell>
          <cell r="F85">
            <v>378886.76640000002</v>
          </cell>
          <cell r="G85" t="str">
            <v>Hộp số</v>
          </cell>
        </row>
        <row r="86">
          <cell r="B86" t="str">
            <v>07680000</v>
          </cell>
          <cell r="C86" t="str">
            <v>EUROPROFILE CYLINDER (31-31)/ lõi khóa 2 đầu chìa</v>
          </cell>
          <cell r="E86" t="str">
            <v>Chiếc</v>
          </cell>
          <cell r="F86">
            <v>537897.47759999998</v>
          </cell>
        </row>
        <row r="87">
          <cell r="B87" t="str">
            <v>07675000</v>
          </cell>
          <cell r="C87" t="str">
            <v>DOUBLE EUROPROFILE CYLINDER (27/27)/ lõi khóa 2 đầu chìa 27-27</v>
          </cell>
          <cell r="E87" t="str">
            <v>Chiếc</v>
          </cell>
          <cell r="F87">
            <v>521920.3248</v>
          </cell>
        </row>
        <row r="88">
          <cell r="B88" t="str">
            <v>04607000N</v>
          </cell>
          <cell r="C88" t="str">
            <v xml:space="preserve">European profile cylinder with knob 
30/30/lõi khóa đầu núm </v>
          </cell>
          <cell r="E88" t="str">
            <v>Chiếc</v>
          </cell>
          <cell r="F88">
            <v>779837</v>
          </cell>
        </row>
        <row r="89">
          <cell r="B89" t="str">
            <v>04096500</v>
          </cell>
          <cell r="C89" t="str">
            <v>PLATES COVER CYLINDER IN        9005/ ốp lõi khóa màu đen cho hộp số tim lỗ tim 63mm</v>
          </cell>
          <cell r="E89" t="str">
            <v>Bộ</v>
          </cell>
          <cell r="F89">
            <v>117165.78720000001</v>
          </cell>
          <cell r="G89" t="str">
            <v>ốp lõi khóa cửa lùa</v>
          </cell>
        </row>
        <row r="90">
          <cell r="B90" t="str">
            <v>04096376</v>
          </cell>
          <cell r="C90" t="str">
            <v>PLATES COVER CYLINDER IN       / ốp lõi khóa màu bạc Giesse cho hộp số tim lỗ tim 63mm</v>
          </cell>
          <cell r="E90" t="str">
            <v>Bộ</v>
          </cell>
          <cell r="F90">
            <v>117165.78720000001</v>
          </cell>
          <cell r="G90" t="str">
            <v>ốp lõi khóa cửa lùa</v>
          </cell>
        </row>
        <row r="91">
          <cell r="B91" t="str">
            <v>02859000</v>
          </cell>
          <cell r="C91" t="str">
            <v>LOCKING SINGLE POINT GOS-SL/ bộ dầu khóa biên cửa lùa</v>
          </cell>
          <cell r="E91" t="str">
            <v>Bộ</v>
          </cell>
          <cell r="F91">
            <v>83689.847999999998</v>
          </cell>
        </row>
        <row r="92">
          <cell r="B92" t="str">
            <v>07195000</v>
          </cell>
          <cell r="C92" t="str">
            <v>Bánh xe 200kg</v>
          </cell>
          <cell r="E92" t="str">
            <v>Chiếc</v>
          </cell>
          <cell r="F92">
            <v>1221110.9639999999</v>
          </cell>
          <cell r="G92" t="str">
            <v>Bánh xe</v>
          </cell>
        </row>
        <row r="93">
          <cell r="B93" t="str">
            <v>0298237601</v>
          </cell>
          <cell r="C93" t="str">
            <v>Brio Handle/ chốt âm đơn điểm màu bạc</v>
          </cell>
          <cell r="E93" t="str">
            <v>Chiếc</v>
          </cell>
          <cell r="F93">
            <v>236614.02479999998</v>
          </cell>
          <cell r="G93" t="str">
            <v>Chốt Âm đơn điểm</v>
          </cell>
        </row>
        <row r="94">
          <cell r="B94" t="str">
            <v>0298250001</v>
          </cell>
          <cell r="C94" t="str">
            <v>Brio Handle/ chốt âm đơn điểm màu đen</v>
          </cell>
          <cell r="E94" t="str">
            <v>Chiếc</v>
          </cell>
          <cell r="F94">
            <v>236614.02479999998</v>
          </cell>
          <cell r="G94" t="str">
            <v>Chốt Âm đơn điểm</v>
          </cell>
        </row>
        <row r="95">
          <cell r="B95" t="str">
            <v>90081000</v>
          </cell>
          <cell r="C95" t="str">
            <v>Cá móc sập dài 44m</v>
          </cell>
          <cell r="E95" t="str">
            <v>Chiếc</v>
          </cell>
          <cell r="F95">
            <v>22824.503999999997</v>
          </cell>
          <cell r="G95" t="str">
            <v>Cá móc chốt âm đơn điểm</v>
          </cell>
        </row>
        <row r="96">
          <cell r="B96" t="str">
            <v>03336000L</v>
          </cell>
          <cell r="C96" t="str">
            <v>STAINLESS STEELE COUNTERPLATE/ Miệng khóa chốt âm dơn điểm</v>
          </cell>
          <cell r="E96" t="str">
            <v>chiếc</v>
          </cell>
          <cell r="F96">
            <v>41844.923999999999</v>
          </cell>
          <cell r="G96" t="str">
            <v>Miệng khóa chốt âm đơn điểm</v>
          </cell>
        </row>
        <row r="97">
          <cell r="B97" t="str">
            <v>06504000</v>
          </cell>
          <cell r="C97" t="str">
            <v>Single roller 80kg/ Panel bánh xe tải trọng 40kg/1 bánh( 1 cặp 80kg)</v>
          </cell>
          <cell r="E97" t="str">
            <v>Chiếc</v>
          </cell>
          <cell r="F97">
            <v>142272.74160000001</v>
          </cell>
          <cell r="G97" t="str">
            <v xml:space="preserve">Bánh xe </v>
          </cell>
        </row>
        <row r="98">
          <cell r="B98" t="str">
            <v>02701376</v>
          </cell>
          <cell r="C98" t="str">
            <v>BUTTON HANDLE DELTA PLUS   / tay nắm đơn điểm cho cửa sổ trượt, màu bạc giesse</v>
          </cell>
          <cell r="E98" t="str">
            <v>chiếc</v>
          </cell>
          <cell r="F98">
            <v>305848.35359999991</v>
          </cell>
        </row>
        <row r="99">
          <cell r="B99" t="str">
            <v>02701500</v>
          </cell>
          <cell r="C99" t="str">
            <v>BUTTON HANDLE DELTA PLUS    9005/ tay nắm đơn điểm cho cửa sổ trượt, màu đen</v>
          </cell>
          <cell r="E99" t="str">
            <v>chiếc</v>
          </cell>
          <cell r="F99">
            <v>305848.35359999991</v>
          </cell>
        </row>
        <row r="100">
          <cell r="B100" t="str">
            <v>04027000K</v>
          </cell>
          <cell r="C100" t="str">
            <v>FIXED PAWL FUTURA/ đầu khóa biên gắn vào thanh truyền động</v>
          </cell>
          <cell r="E100" t="str">
            <v>chiếc</v>
          </cell>
          <cell r="F100">
            <v>15977.152799999998</v>
          </cell>
        </row>
        <row r="101">
          <cell r="B101" t="str">
            <v>09724000</v>
          </cell>
          <cell r="C101" t="str">
            <v>STAY ARM WING WIDTH, bản lề treo cửa lật trượt</v>
          </cell>
          <cell r="E101" t="str">
            <v>Bộ</v>
          </cell>
          <cell r="F101">
            <v>1323821.2320000001</v>
          </cell>
          <cell r="G101" t="str">
            <v>Ban lề treo</v>
          </cell>
        </row>
        <row r="102">
          <cell r="B102" t="str">
            <v>09751000</v>
          </cell>
          <cell r="C102" t="str">
            <v>INTERNAL DIRECTIONAL DEVICE HANDLE GS1000-ML/H (E.G. left)/ hộp số cửa sổ bên trái</v>
          </cell>
          <cell r="E102" t="str">
            <v>Chiếc</v>
          </cell>
          <cell r="F102">
            <v>218354.4216</v>
          </cell>
          <cell r="G102" t="str">
            <v>Hộp số truyền động</v>
          </cell>
        </row>
        <row r="103">
          <cell r="B103" t="str">
            <v>09763376</v>
          </cell>
          <cell r="C103" t="str">
            <v>PROFILES KIT GS1000/ bộ ray, ốp của cửa lật trượt, màu Bạc giesse</v>
          </cell>
          <cell r="E103" t="str">
            <v>Bộ</v>
          </cell>
          <cell r="F103">
            <v>5595046.747200002</v>
          </cell>
          <cell r="G103" t="str">
            <v>bộ thanh ốp và ray trượt</v>
          </cell>
        </row>
        <row r="104">
          <cell r="B104" t="str">
            <v>09763500</v>
          </cell>
          <cell r="C104" t="str">
            <v>PROFILES KIT GS1000/ bộ ray, ốp của cửa lật trượt, màu Đen</v>
          </cell>
          <cell r="E104" t="str">
            <v>Bộ</v>
          </cell>
          <cell r="F104">
            <v>5665041.8927999986</v>
          </cell>
          <cell r="G104" t="str">
            <v>bộ thanh ốp và ray trượt</v>
          </cell>
        </row>
        <row r="105">
          <cell r="B105" t="str">
            <v>09783000</v>
          </cell>
          <cell r="C105" t="str">
            <v>Window handle hardw kit GS1000-ML/ bộ phụ kiện khóa cửa lật trượt</v>
          </cell>
          <cell r="E105" t="str">
            <v>bộ</v>
          </cell>
          <cell r="F105">
            <v>1676079.4104000002</v>
          </cell>
          <cell r="G105" t="str">
            <v>Bộ phụ kiện cửa lật</v>
          </cell>
        </row>
        <row r="106">
          <cell r="B106" t="str">
            <v>09777000</v>
          </cell>
          <cell r="C106" t="str">
            <v>SINGLE CARRIAGES KIT GS1000/ củ chỏ có gắn bánh xe cửa lật trượt</v>
          </cell>
          <cell r="E106" t="str">
            <v>Cặp</v>
          </cell>
          <cell r="F106">
            <v>10484816.320799999</v>
          </cell>
          <cell r="G106" t="str">
            <v>Bộ bánh xe trượt</v>
          </cell>
        </row>
        <row r="107">
          <cell r="B107" t="str">
            <v>09775544</v>
          </cell>
          <cell r="C107" t="str">
            <v>ACCESSORIES KIT WHIT SIDE SUPPORTS GS1000 - SILVER / Bộ vật tư cửa lật trượt  bạc</v>
          </cell>
          <cell r="E107" t="str">
            <v>Bộ</v>
          </cell>
          <cell r="F107">
            <v>1991057.5656000001</v>
          </cell>
          <cell r="G107" t="str">
            <v>Vật tư phụ Lật trượt</v>
          </cell>
        </row>
        <row r="108">
          <cell r="B108" t="str">
            <v>09775560</v>
          </cell>
          <cell r="C108" t="str">
            <v>ACCESSORIES KIT WHIT SIDE SUPPORTS GS1000 - White / Bộ vật tư cửa lật trượt trắng</v>
          </cell>
          <cell r="E108" t="str">
            <v>Bộ</v>
          </cell>
          <cell r="F108">
            <v>3934183.6728000003</v>
          </cell>
          <cell r="G108" t="str">
            <v>Vật tư phụ Lật trượt</v>
          </cell>
        </row>
        <row r="109">
          <cell r="B109" t="str">
            <v>09775590</v>
          </cell>
          <cell r="C109" t="str">
            <v>ACCESSORIES KIT WHIT SIDE SUPPORTS GS1000 - Black / Bộ vật tư cửa lật trượt đen</v>
          </cell>
          <cell r="E109" t="str">
            <v>Bộ</v>
          </cell>
          <cell r="F109">
            <v>3642790.8384000007</v>
          </cell>
          <cell r="G109" t="str">
            <v>Vật tư phụ Lật trượt</v>
          </cell>
        </row>
        <row r="110">
          <cell r="B110" t="str">
            <v>09775570</v>
          </cell>
          <cell r="C110" t="str">
            <v>ACCESSORIES KIT WHIT SIDE SUPPORTS GS1000 - Grey / Bộ vật tư cửa lật trượt xám</v>
          </cell>
          <cell r="E110" t="str">
            <v>Bộ</v>
          </cell>
          <cell r="F110">
            <v>4128191.9567999993</v>
          </cell>
          <cell r="G110" t="str">
            <v>Vật tư phụ Lật trượt</v>
          </cell>
        </row>
        <row r="111">
          <cell r="B111" t="str">
            <v>0246650001</v>
          </cell>
          <cell r="C111" t="str">
            <v>KORA handel/ tay nắm cửa lật trượt màu đen</v>
          </cell>
          <cell r="E111" t="str">
            <v>Bộ</v>
          </cell>
          <cell r="F111">
            <v>849832.36560000002</v>
          </cell>
          <cell r="G111" t="str">
            <v>Tay nắm lật trượt</v>
          </cell>
        </row>
        <row r="112">
          <cell r="B112" t="str">
            <v>0246637601</v>
          </cell>
          <cell r="C112" t="str">
            <v>KORA handel/ tay nắm cửa lật trượt màu Bạc GIESSE</v>
          </cell>
          <cell r="E112" t="str">
            <v>Bộ</v>
          </cell>
          <cell r="F112">
            <v>858201.3504</v>
          </cell>
          <cell r="G112" t="str">
            <v>Tay nắm lật trượt</v>
          </cell>
        </row>
        <row r="113">
          <cell r="B113" t="str">
            <v>0244337601</v>
          </cell>
          <cell r="C113" t="str">
            <v>ASIA WINDOW HANDLE/ tay nắm cửa lật trượt, kiểu ASSIA kèm suốt, màu Bạc Giesse</v>
          </cell>
          <cell r="E113" t="str">
            <v>Chiếc</v>
          </cell>
          <cell r="F113">
            <v>1039275.7487999999</v>
          </cell>
          <cell r="G113" t="str">
            <v>Tay nắm lật trượt</v>
          </cell>
        </row>
        <row r="114">
          <cell r="B114" t="str">
            <v>0244337601</v>
          </cell>
          <cell r="C114" t="str">
            <v>ASIA WINDOW HANDLE/ tay nắm cửa lật trượt, kiểu ASSIA kèm suốt, màu Bạc Giesse</v>
          </cell>
          <cell r="E114" t="str">
            <v>Chiếc</v>
          </cell>
          <cell r="F114">
            <v>1039275.7487999999</v>
          </cell>
          <cell r="G114" t="str">
            <v>Tay nắm lật trượt</v>
          </cell>
        </row>
        <row r="115">
          <cell r="B115" t="str">
            <v>42019BFBEBBK01</v>
          </cell>
          <cell r="C115" t="str">
            <v>Blank End Block (3140EG/3141EP)/ đệm góc hỗ trợ chống trượt bản lề treo</v>
          </cell>
          <cell r="E115" t="str">
            <v>Chiếc</v>
          </cell>
          <cell r="F115">
            <v>114459.12668185233</v>
          </cell>
        </row>
        <row r="116">
          <cell r="B116" t="str">
            <v>42020BFSBEBBK01</v>
          </cell>
          <cell r="C116" t="str">
            <v>Shootbolt End Block (Combination of 3140EG/3142EP/  đệm góc có lỗ cho thanh chốt cánh, hỗ trợ chống trượt bản lề treo</v>
          </cell>
          <cell r="E116" t="str">
            <v>Chiếc</v>
          </cell>
          <cell r="F116">
            <v>499236.2719614518</v>
          </cell>
        </row>
        <row r="117">
          <cell r="B117" t="str">
            <v>42021BFPHEBBK01</v>
          </cell>
          <cell r="C117" t="str">
            <v>Pivot Hinge end block (combination of 3140EG/3143EP)/ Đệm góc tại vị trí có bánh xe, hỗ trợ chống trượt bánh xe.</v>
          </cell>
          <cell r="E117" t="str">
            <v>Chiếc</v>
          </cell>
          <cell r="F117">
            <v>108876.07398773469</v>
          </cell>
        </row>
        <row r="118">
          <cell r="B118" t="str">
            <v>42000BFDLSBS1BK01</v>
          </cell>
          <cell r="C118" t="str">
            <v>Shootbolt Assy (Size 1)/ thanh nối chốt cánh kèm đầu chốt, dài 250mm</v>
          </cell>
          <cell r="E118" t="str">
            <v>chiếc</v>
          </cell>
          <cell r="F118">
            <v>138487.46377246559</v>
          </cell>
        </row>
        <row r="119">
          <cell r="B119" t="str">
            <v>42001BFDLSBS3BK03</v>
          </cell>
          <cell r="C119" t="str">
            <v>Shootbolt Assy (Size 3)thanh nối chốt cánh kèm đầu chốt, dài 510mm</v>
          </cell>
          <cell r="E119" t="str">
            <v>chiếc</v>
          </cell>
          <cell r="F119">
            <v>278724.85379549442</v>
          </cell>
        </row>
        <row r="120">
          <cell r="B120" t="str">
            <v>42026BFDNSBHBK001</v>
          </cell>
          <cell r="C120" t="str">
            <v>Std Butt hinge Assy, bản lề treo cánh không có tay kéo</v>
          </cell>
          <cell r="E120" t="str">
            <v>Chiếc</v>
          </cell>
          <cell r="F120">
            <v>966834.61051539425</v>
          </cell>
        </row>
        <row r="121">
          <cell r="B121" t="str">
            <v>42028BFDNDHBHBK001</v>
          </cell>
          <cell r="C121" t="str">
            <v>D' handle Butt hinge Assy, bản lề treo cánh có tay kéo D</v>
          </cell>
          <cell r="E121" t="str">
            <v>Chiếc</v>
          </cell>
          <cell r="F121">
            <v>997891.21894618287</v>
          </cell>
        </row>
        <row r="122">
          <cell r="B122" t="str">
            <v>42030BFRPHKBK001</v>
          </cell>
          <cell r="C122" t="str">
            <v>Pivot hinge Kit, bộ bánh xe trên và dưới</v>
          </cell>
          <cell r="E122" t="str">
            <v>Bộ</v>
          </cell>
          <cell r="F122">
            <v>5490567.2706713397</v>
          </cell>
        </row>
        <row r="123">
          <cell r="B123" t="str">
            <v>4BFDHFBDHBK001B</v>
          </cell>
          <cell r="C123" t="str">
            <v>Full Backplate Door Handle/ tay nắm đế dài màu đen</v>
          </cell>
          <cell r="E123" t="str">
            <v>Bộ</v>
          </cell>
          <cell r="F123">
            <v>1311126.5894801002</v>
          </cell>
        </row>
        <row r="124">
          <cell r="B124" t="str">
            <v>4BFDHELINBK001B</v>
          </cell>
          <cell r="C124" t="str">
            <v>Espag Internal Lever Handle/ tay nắm dẹt 1 mặt</v>
          </cell>
          <cell r="E124" t="str">
            <v>Chiếc</v>
          </cell>
          <cell r="F124">
            <v>500792.18516695878</v>
          </cell>
        </row>
        <row r="125">
          <cell r="B125" t="str">
            <v>42035BFANCMAGBK001</v>
          </cell>
          <cell r="C125" t="str">
            <v>Magnet set (Pair)/ chống đập cánh xếp trượt màu  đen</v>
          </cell>
          <cell r="E125" t="str">
            <v>Bộ</v>
          </cell>
          <cell r="F125">
            <v>890350.85930913663</v>
          </cell>
        </row>
        <row r="126">
          <cell r="B126" t="str">
            <v>42008BFDLFL02</v>
          </cell>
          <cell r="C126" t="str">
            <v>French Lock bar set (size 2), thanh khóa cánh phụ dài 2162mm</v>
          </cell>
          <cell r="E126" t="str">
            <v>Chiếc</v>
          </cell>
          <cell r="F126">
            <v>3134832.3112595747</v>
          </cell>
        </row>
        <row r="127">
          <cell r="B127" t="str">
            <v>42010BFDLML02</v>
          </cell>
          <cell r="C127" t="str">
            <v>Lock bar set (size 2), thanh thân khóa cánh chính, khóa móc, dài 2162mm</v>
          </cell>
          <cell r="E127" t="str">
            <v>Chiếc</v>
          </cell>
          <cell r="F127">
            <v>3642572.0678620776</v>
          </cell>
        </row>
        <row r="128">
          <cell r="B128" t="str">
            <v>42012BFDLEL02</v>
          </cell>
          <cell r="C128" t="str">
            <v>Espag bar set size 2/ thanh thân khóa chốt cánh có tay kéo D, dài 1960mm</v>
          </cell>
          <cell r="E128" t="str">
            <v>Chiếc</v>
          </cell>
          <cell r="F128">
            <v>2570057.4804668338</v>
          </cell>
        </row>
        <row r="129">
          <cell r="B129" t="str">
            <v>04470</v>
          </cell>
          <cell r="C129" t="str">
            <v>EUROP.DOUBLE CYLINDER 80-40+40 lõi khóa 2 đầu chìa</v>
          </cell>
          <cell r="E129" t="str">
            <v>chiếc</v>
          </cell>
          <cell r="F129">
            <v>809509.07520000008</v>
          </cell>
        </row>
        <row r="130">
          <cell r="B130" t="str">
            <v>42031BFRSRKBK002</v>
          </cell>
          <cell r="C130" t="str">
            <v>SINGLE ROLLER KITASSY/ bộ bánh xe cho cửa chẵn cánh</v>
          </cell>
          <cell r="E130" t="str">
            <v>Bộ</v>
          </cell>
          <cell r="F130">
            <v>3857061.7019939926</v>
          </cell>
        </row>
        <row r="131">
          <cell r="B131" t="str">
            <v>4BFDHELINEXBK001B</v>
          </cell>
          <cell r="C131" t="str">
            <v>Espag Int/Ext Lever Handle/ tay nắm đế ngắn màu đen</v>
          </cell>
          <cell r="E131" t="str">
            <v>Bộ</v>
          </cell>
          <cell r="F131">
            <v>861094.88237872359</v>
          </cell>
        </row>
        <row r="132">
          <cell r="B132" t="str">
            <v>42006BFDRK3DTT01</v>
          </cell>
          <cell r="C132" t="str">
            <v xml:space="preserve">3D KEEP ASSY, TWO-TWO, bộ ốp miệng khóa </v>
          </cell>
          <cell r="E132" t="str">
            <v>Bộ</v>
          </cell>
          <cell r="F132">
            <v>3283488.2010683357</v>
          </cell>
        </row>
        <row r="133">
          <cell r="B133" t="str">
            <v>42005BFDRK3D02</v>
          </cell>
          <cell r="C133" t="str">
            <v>3D KEEP ASSY SIZE 2/Thanh miệng khóa</v>
          </cell>
          <cell r="E133" t="str">
            <v>Chiếc</v>
          </cell>
          <cell r="F133">
            <v>3545295.3553877356</v>
          </cell>
        </row>
        <row r="134">
          <cell r="B134" t="str">
            <v>42013BFDLTT01</v>
          </cell>
          <cell r="C134" t="str">
            <v>ESPAG BAR SET SIZE 1, thân khóa móc</v>
          </cell>
          <cell r="E134" t="str">
            <v>Bộ</v>
          </cell>
          <cell r="F134">
            <v>3790220.0420478107</v>
          </cell>
        </row>
        <row r="135">
          <cell r="B135" t="str">
            <v>07215000</v>
          </cell>
          <cell r="C135" t="str">
            <v>Key driving rod L= 2600/ thân khóa trượt nâng L=2600</v>
          </cell>
          <cell r="E135" t="str">
            <v>chiếc</v>
          </cell>
          <cell r="F135">
            <v>6784964.2224000013</v>
          </cell>
        </row>
        <row r="136">
          <cell r="B136" t="str">
            <v>02025000</v>
          </cell>
          <cell r="C136" t="str">
            <v>KIT ASIA PLUS OUTWARD OPENING mm 20</v>
          </cell>
          <cell r="E136" t="str">
            <v>chiếc</v>
          </cell>
          <cell r="F136">
            <v>82929.031199999998</v>
          </cell>
        </row>
        <row r="137">
          <cell r="B137" t="str">
            <v>00998500</v>
          </cell>
          <cell r="C137" t="str">
            <v>KORA WINDOW HANDLE 9005 -   Cặp Tay nắm cửa sổ kiểu KORA kèm suốt</v>
          </cell>
          <cell r="E137" t="str">
            <v>Cặp</v>
          </cell>
          <cell r="F137">
            <v>647455.09679999982</v>
          </cell>
        </row>
        <row r="138">
          <cell r="B138" t="str">
            <v>06503000</v>
          </cell>
          <cell r="C138" t="str">
            <v>CARERA 2 ADJUSTAB -  Bánh xe 160kg 4pcs/kit</v>
          </cell>
          <cell r="E138" t="str">
            <v xml:space="preserve"> Chiếc</v>
          </cell>
          <cell r="F138">
            <v>169890.39143999998</v>
          </cell>
        </row>
        <row r="139">
          <cell r="B139" t="str">
            <v>03473000</v>
          </cell>
          <cell r="C139" t="str">
            <v>CARERA 1 ADJUSTAB-  Bánh xe  110kg</v>
          </cell>
          <cell r="E139" t="str">
            <v xml:space="preserve"> Chiếc</v>
          </cell>
          <cell r="F139">
            <v>123252.32160000001</v>
          </cell>
        </row>
        <row r="140">
          <cell r="B140" t="str">
            <v>04027000K</v>
          </cell>
          <cell r="C140" t="str">
            <v>FIXED PAWL FUTURA/ đầu khóa biên gắn vào thanh truyền động</v>
          </cell>
          <cell r="E140" t="str">
            <v xml:space="preserve"> Chiếc</v>
          </cell>
          <cell r="F140">
            <v>15977.152799999998</v>
          </cell>
        </row>
        <row r="141">
          <cell r="B141" t="str">
            <v>07687000</v>
          </cell>
          <cell r="C141" t="str">
            <v>Lõi khóa 31/61 hệ 70</v>
          </cell>
          <cell r="E141" t="str">
            <v xml:space="preserve"> Chiếc</v>
          </cell>
          <cell r="F141">
            <v>878743.4040000001</v>
          </cell>
        </row>
        <row r="142">
          <cell r="B142" t="str">
            <v>0244350001</v>
          </cell>
          <cell r="C142" t="str">
            <v>ASIA WINDOW HANDLE/ tay nắm cửa lật trượt</v>
          </cell>
          <cell r="E142" t="str">
            <v>Chiếc</v>
          </cell>
          <cell r="F142">
            <v>847549.91520000005</v>
          </cell>
        </row>
        <row r="143">
          <cell r="B143" t="str">
            <v>07685000</v>
          </cell>
          <cell r="C143" t="str">
            <v>EUROPROFILE CYLINDER (31/51)/ Lõi khóa 2 đầu chìa 31-51</v>
          </cell>
          <cell r="E143" t="str">
            <v>Chiếc</v>
          </cell>
          <cell r="F143">
            <v>699190.63919999986</v>
          </cell>
        </row>
        <row r="144">
          <cell r="B144" t="str">
            <v>0243050001</v>
          </cell>
          <cell r="C144" t="str">
            <v>Plates cover cylinder/ Ốp lõi khóa hình oval màu đen</v>
          </cell>
          <cell r="E144" t="str">
            <v>Chiếc</v>
          </cell>
          <cell r="F144">
            <v>74560.046399999992</v>
          </cell>
        </row>
        <row r="145">
          <cell r="B145" t="str">
            <v>03889000</v>
          </cell>
          <cell r="C145" t="str">
            <v>MECHAN.W/O INC.MOV.SAFETY DEV.GOS-SL</v>
          </cell>
          <cell r="E145" t="str">
            <v xml:space="preserve">PCE </v>
          </cell>
          <cell r="F145">
            <v>306609.17040000006</v>
          </cell>
        </row>
        <row r="146">
          <cell r="B146" t="str">
            <v>02795376</v>
          </cell>
          <cell r="C146" t="str">
            <v>LOCK FOR DEVICE GOS-SL</v>
          </cell>
          <cell r="E146" t="str">
            <v xml:space="preserve">PCE </v>
          </cell>
          <cell r="F146">
            <v>508986.43920000008</v>
          </cell>
        </row>
        <row r="147">
          <cell r="B147" t="str">
            <v>02957376</v>
          </cell>
          <cell r="C147" t="str">
            <v>EXTERNAL COVER CYLINDER GOS-S   GS SI</v>
          </cell>
          <cell r="E147" t="str">
            <v xml:space="preserve">PCE </v>
          </cell>
          <cell r="F147">
            <v>242700.55919999999</v>
          </cell>
        </row>
        <row r="148">
          <cell r="B148" t="str">
            <v>02957500</v>
          </cell>
          <cell r="C148" t="str">
            <v>EXTERNAL COVER CYLINDER' GOS-S 9005</v>
          </cell>
          <cell r="E148" t="str">
            <v xml:space="preserve">PCE </v>
          </cell>
          <cell r="F148">
            <v>237374.84159999999</v>
          </cell>
        </row>
        <row r="149">
          <cell r="B149" t="str">
            <v>0387037601</v>
          </cell>
          <cell r="C149" t="str">
            <v>KORA HANDLE FLOW SL L175</v>
          </cell>
          <cell r="E149" t="str">
            <v xml:space="preserve">PCE </v>
          </cell>
          <cell r="F149">
            <v>976127.95440000005</v>
          </cell>
        </row>
        <row r="150">
          <cell r="B150" t="str">
            <v>0387050001</v>
          </cell>
          <cell r="C150" t="str">
            <v>KORA HANDLE FLOW SL L175</v>
          </cell>
          <cell r="E150" t="str">
            <v xml:space="preserve">PCE </v>
          </cell>
          <cell r="F150">
            <v>849832.36560000002</v>
          </cell>
        </row>
        <row r="151">
          <cell r="B151" t="str">
            <v>02881590</v>
          </cell>
          <cell r="C151" t="str">
            <v>MOBILE WING KIT T-REX GOS-SL    9005</v>
          </cell>
          <cell r="E151" t="str">
            <v xml:space="preserve">PCE </v>
          </cell>
          <cell r="F151">
            <v>772989.86879999994</v>
          </cell>
        </row>
        <row r="152">
          <cell r="B152" t="str">
            <v>0283000001</v>
          </cell>
          <cell r="C152" t="str">
            <v>PULLEYS KIT L&amp;S 120 GOS-SL</v>
          </cell>
          <cell r="E152" t="str">
            <v xml:space="preserve">PCE </v>
          </cell>
          <cell r="F152">
            <v>1768138.2431999997</v>
          </cell>
        </row>
        <row r="153">
          <cell r="B153" t="str">
            <v>0387659001</v>
          </cell>
          <cell r="C153" t="str">
            <v>FRAME KIT 2 TRAC.T-REX L&amp;S FLOW SL</v>
          </cell>
          <cell r="E153" t="str">
            <v xml:space="preserve">PCE </v>
          </cell>
          <cell r="F153">
            <v>1079599.0392</v>
          </cell>
        </row>
        <row r="154">
          <cell r="B154" t="str">
            <v>2699328801</v>
          </cell>
          <cell r="C154" t="str">
            <v>SASH GASKET LT 1515</v>
          </cell>
          <cell r="E154" t="str">
            <v xml:space="preserve">PCE </v>
          </cell>
          <cell r="F154">
            <v>20542.053600000003</v>
          </cell>
        </row>
        <row r="155">
          <cell r="B155" t="str">
            <v>2A073288</v>
          </cell>
          <cell r="C155" t="str">
            <v>BRUSH 4,8 x 4 mm (INTERLOCK)</v>
          </cell>
          <cell r="E155" t="str">
            <v xml:space="preserve">PCE </v>
          </cell>
          <cell r="F155">
            <v>7912.4947200000006</v>
          </cell>
        </row>
        <row r="156">
          <cell r="B156" t="str">
            <v>02824376</v>
          </cell>
          <cell r="C156" t="str">
            <v>CREMONE KIT 60 GRIP L170 GOS-SL</v>
          </cell>
          <cell r="E156" t="str">
            <v xml:space="preserve">PCE </v>
          </cell>
          <cell r="F156">
            <v>674844.50159999984</v>
          </cell>
        </row>
        <row r="157">
          <cell r="B157" t="str">
            <v>02834000</v>
          </cell>
          <cell r="C157" t="str">
            <v>DOUBLE ADJUSTABLE PULLEY GOS-SL</v>
          </cell>
          <cell r="E157" t="str">
            <v xml:space="preserve">PCE </v>
          </cell>
          <cell r="F157">
            <v>442034.56079999992</v>
          </cell>
        </row>
        <row r="158">
          <cell r="B158" t="str">
            <v>02853590</v>
          </cell>
          <cell r="C158" t="str">
            <v>MOBILE WING KIT T-REX SLIDING GOS-SL</v>
          </cell>
          <cell r="E158" t="str">
            <v xml:space="preserve">PCE </v>
          </cell>
          <cell r="F158">
            <v>722015.14320000005</v>
          </cell>
        </row>
        <row r="159">
          <cell r="B159" t="str">
            <v>03875590</v>
          </cell>
          <cell r="C159" t="str">
            <v>FRAME KIT 2 TRACKS T-REX SLID.GOS-SL</v>
          </cell>
          <cell r="E159" t="str">
            <v xml:space="preserve">PCE </v>
          </cell>
          <cell r="F159">
            <v>855918.9</v>
          </cell>
        </row>
        <row r="160">
          <cell r="B160" t="str">
            <v>2A09228</v>
          </cell>
          <cell r="C160" t="str">
            <v>BRUSH 4,8 x 5 mm (SLIDE SYSTEMS ONLY)</v>
          </cell>
          <cell r="E160" t="str">
            <v xml:space="preserve">PCE </v>
          </cell>
          <cell r="F160">
            <v>9890.6183999999994</v>
          </cell>
        </row>
        <row r="161">
          <cell r="B161" t="str">
            <v>2A073288</v>
          </cell>
          <cell r="C161" t="str">
            <v>BRUSH 4,8 x 4 mm (INTERLOCK)</v>
          </cell>
          <cell r="E161" t="str">
            <v xml:space="preserve">PCE </v>
          </cell>
          <cell r="F161">
            <v>7912.4947200000006</v>
          </cell>
        </row>
        <row r="162">
          <cell r="B162" t="str">
            <v>02929000</v>
          </cell>
          <cell r="C162" t="str">
            <v>CLOSING KIT OPEN FRAME GOS-S</v>
          </cell>
          <cell r="E162" t="str">
            <v xml:space="preserve">PCE </v>
          </cell>
          <cell r="F162">
            <v>260960.1624</v>
          </cell>
        </row>
        <row r="163">
          <cell r="B163" t="str">
            <v>02897000</v>
          </cell>
          <cell r="C163" t="str">
            <v>INT.MECHANISM WITH INCORRECT-MOV.GOS-S</v>
          </cell>
          <cell r="E163" t="str">
            <v xml:space="preserve">PCE </v>
          </cell>
          <cell r="F163">
            <v>965476.51919999986</v>
          </cell>
        </row>
        <row r="164">
          <cell r="B164" t="str">
            <v>0270037601</v>
          </cell>
          <cell r="C164" t="str">
            <v>KORA HANDLE L175 GOS-S    silver</v>
          </cell>
          <cell r="E164" t="str">
            <v xml:space="preserve">PCE </v>
          </cell>
          <cell r="F164">
            <v>875700.13679999986</v>
          </cell>
        </row>
        <row r="165">
          <cell r="B165" t="str">
            <v>0270050001</v>
          </cell>
          <cell r="C165" t="str">
            <v>KORA HANDLE L175 GOS-S      9005</v>
          </cell>
          <cell r="E165" t="str">
            <v xml:space="preserve">PCE </v>
          </cell>
          <cell r="F165">
            <v>875700.13679999986</v>
          </cell>
        </row>
        <row r="166">
          <cell r="B166" t="str">
            <v>02911000</v>
          </cell>
          <cell r="C166" t="str">
            <v>CARRERA2 DOUBLE ADJUSTABLE PULLEY GOS-S</v>
          </cell>
          <cell r="E166" t="str">
            <v xml:space="preserve">PCE </v>
          </cell>
          <cell r="F166">
            <v>282263.03280000004</v>
          </cell>
        </row>
        <row r="167">
          <cell r="B167" t="str">
            <v>02933000</v>
          </cell>
          <cell r="C167" t="str">
            <v>ANTI-LIFTING BUMPER PLUG KIT GOS-S SLIDE</v>
          </cell>
          <cell r="E167" t="str">
            <v xml:space="preserve">PCE </v>
          </cell>
          <cell r="F167">
            <v>268568.33039999998</v>
          </cell>
        </row>
        <row r="168">
          <cell r="B168" t="str">
            <v>0292700001</v>
          </cell>
          <cell r="C168" t="str">
            <v>CENTRAL PLUGS KIT GOS-S T-REX SLIDE</v>
          </cell>
          <cell r="E168" t="str">
            <v xml:space="preserve">PCE </v>
          </cell>
          <cell r="F168">
            <v>1242413.8343999998</v>
          </cell>
        </row>
        <row r="169">
          <cell r="B169" t="str">
            <v>02938590</v>
          </cell>
          <cell r="C169" t="str">
            <v>PLUG FOR WATER DRAINAGE (PAIR)GOS-S 9005</v>
          </cell>
          <cell r="E169" t="str">
            <v xml:space="preserve">PCE </v>
          </cell>
          <cell r="F169">
            <v>14455.519200000001</v>
          </cell>
        </row>
        <row r="170">
          <cell r="B170" t="str">
            <v>02921000</v>
          </cell>
          <cell r="C170" t="str">
            <v>SASH ALIGNEMENT CORNER JOINT GOS-S</v>
          </cell>
          <cell r="E170" t="str">
            <v xml:space="preserve">PCE </v>
          </cell>
          <cell r="F170">
            <v>6847.3512000000001</v>
          </cell>
        </row>
        <row r="171">
          <cell r="B171" t="str">
            <v>02923000N</v>
          </cell>
          <cell r="C171" t="str">
            <v>SASH CORNER JOINT  GOS-S</v>
          </cell>
          <cell r="E171" t="str">
            <v xml:space="preserve">PCE </v>
          </cell>
          <cell r="F171">
            <v>104992.71839999998</v>
          </cell>
        </row>
        <row r="172">
          <cell r="B172" t="str">
            <v>0297400001</v>
          </cell>
          <cell r="C172" t="str">
            <v>SEALING PLATE GOS-S  2 TRACK</v>
          </cell>
          <cell r="E172" t="str">
            <v xml:space="preserve">PCE </v>
          </cell>
          <cell r="F172">
            <v>44127.374399999993</v>
          </cell>
        </row>
        <row r="173">
          <cell r="B173" t="str">
            <v>0391300001</v>
          </cell>
          <cell r="C173" t="str">
            <v>PULLEYS KIT L&amp;S 2 WITH ADJUSTM.ROD GOS-S</v>
          </cell>
          <cell r="E173" t="str">
            <v xml:space="preserve">PCE </v>
          </cell>
          <cell r="F173">
            <v>1995622.4664</v>
          </cell>
        </row>
        <row r="174">
          <cell r="B174" t="str">
            <v>02939000</v>
          </cell>
          <cell r="C174" t="str">
            <v>ANTI-LIFTING BUMPER PLUGS KIT GOS-S L&amp;S</v>
          </cell>
          <cell r="E174" t="str">
            <v xml:space="preserve">PCE </v>
          </cell>
          <cell r="F174">
            <v>131621.3064</v>
          </cell>
        </row>
        <row r="175">
          <cell r="B175" t="str">
            <v>0280800001</v>
          </cell>
          <cell r="C175" t="str">
            <v>CENTRAL PLUGS KIT GOS-S T-REX L&amp;S</v>
          </cell>
          <cell r="E175" t="str">
            <v xml:space="preserve">PCE </v>
          </cell>
          <cell r="F175">
            <v>1704229.632</v>
          </cell>
        </row>
        <row r="176">
          <cell r="B176" t="str">
            <v>02938590</v>
          </cell>
          <cell r="C176" t="str">
            <v>PLUG FOR WATER DRAINAGE (PAIR)GOS-S 9005</v>
          </cell>
          <cell r="E176" t="str">
            <v xml:space="preserve">PCE </v>
          </cell>
          <cell r="F176">
            <v>14455.519200000001</v>
          </cell>
        </row>
        <row r="177">
          <cell r="B177" t="str">
            <v>02921000</v>
          </cell>
          <cell r="C177" t="str">
            <v>SASH ALIGNEMENT CORNER JOINT GOS-S</v>
          </cell>
          <cell r="E177" t="str">
            <v xml:space="preserve">PCE </v>
          </cell>
          <cell r="F177">
            <v>6847.3512000000001</v>
          </cell>
        </row>
        <row r="178">
          <cell r="B178" t="str">
            <v>02903000</v>
          </cell>
          <cell r="C178" t="str">
            <v>ALIGNEMENT CORNER-SASH GUIDE GOS-S</v>
          </cell>
          <cell r="E178" t="str">
            <v xml:space="preserve">PCE </v>
          </cell>
          <cell r="F178">
            <v>7608.1680000000006</v>
          </cell>
        </row>
        <row r="179">
          <cell r="B179" t="str">
            <v>02923000N</v>
          </cell>
          <cell r="C179" t="str">
            <v>SASH CORNER JOINT  GOS-S</v>
          </cell>
          <cell r="E179" t="str">
            <v xml:space="preserve">PCE </v>
          </cell>
          <cell r="F179">
            <v>104992.71839999998</v>
          </cell>
        </row>
        <row r="180">
          <cell r="B180" t="str">
            <v>0297400001</v>
          </cell>
          <cell r="C180" t="str">
            <v>SEALING PLATE GOS-S  2 TRACK</v>
          </cell>
          <cell r="E180" t="str">
            <v xml:space="preserve">PCE </v>
          </cell>
          <cell r="F180">
            <v>44127.374399999993</v>
          </cell>
        </row>
        <row r="181">
          <cell r="B181" t="str">
            <v>02970000011</v>
          </cell>
          <cell r="C181" t="str">
            <v>SASH GASKET L&amp;S GOS-S (100 m)</v>
          </cell>
          <cell r="E181" t="str">
            <v xml:space="preserve">PCE </v>
          </cell>
          <cell r="F181">
            <v>5271699.6072000014</v>
          </cell>
        </row>
        <row r="182">
          <cell r="B182" t="str">
            <v>0298700001</v>
          </cell>
          <cell r="C182" t="str">
            <v>CENTRAL PLUG KIT GOS-S T-REX SLIDE 3 WAY</v>
          </cell>
          <cell r="E182" t="str">
            <v xml:space="preserve">PCE </v>
          </cell>
          <cell r="F182">
            <v>2994574.9248000002</v>
          </cell>
        </row>
        <row r="183">
          <cell r="B183" t="str">
            <v>0297500001</v>
          </cell>
          <cell r="C183" t="str">
            <v>SEALING PLATE GOS-S  3 TRACK</v>
          </cell>
          <cell r="E183" t="str">
            <v xml:space="preserve">PCE </v>
          </cell>
          <cell r="F183">
            <v>57822.076800000003</v>
          </cell>
        </row>
        <row r="184">
          <cell r="B184" t="str">
            <v>02951000</v>
          </cell>
          <cell r="C184" t="str">
            <v>INTERNAL DEVICE GOS-S</v>
          </cell>
          <cell r="E184" t="str">
            <v xml:space="preserve">PCE </v>
          </cell>
          <cell r="F184">
            <v>289871.20079999999</v>
          </cell>
        </row>
        <row r="185">
          <cell r="B185" t="str">
            <v>02953000</v>
          </cell>
          <cell r="C185" t="str">
            <v>ANTI-LIFTING DINAMIK KIT GOS-S L&amp;S</v>
          </cell>
          <cell r="E185" t="str">
            <v xml:space="preserve">PCE </v>
          </cell>
          <cell r="F185">
            <v>458772.53040000011</v>
          </cell>
        </row>
        <row r="186">
          <cell r="B186" t="str">
            <v>0295900001</v>
          </cell>
          <cell r="C186" t="str">
            <v>CENTRAL PLUG KIT GOS-S T-REX L&amp;S 3 WAY</v>
          </cell>
          <cell r="E186" t="str">
            <v xml:space="preserve">PCE </v>
          </cell>
          <cell r="F186">
            <v>3866470.9775999999</v>
          </cell>
        </row>
        <row r="187">
          <cell r="B187" t="str">
            <v>0525000012</v>
          </cell>
          <cell r="C187" t="str">
            <v>KIT PULLEYS 400 KG ZENITH RH SASH</v>
          </cell>
          <cell r="E187" t="str">
            <v xml:space="preserve">PCE </v>
          </cell>
          <cell r="F187">
            <v>5488532.3952000001</v>
          </cell>
        </row>
        <row r="188">
          <cell r="B188" t="str">
            <v>053500201</v>
          </cell>
          <cell r="C188" t="str">
            <v>Kit Diverter - RIGHT</v>
          </cell>
          <cell r="E188" t="str">
            <v xml:space="preserve">PCE </v>
          </cell>
          <cell r="F188">
            <v>4473602.784</v>
          </cell>
        </row>
        <row r="189">
          <cell r="B189" t="str">
            <v>053500202</v>
          </cell>
          <cell r="C189" t="str">
            <v>Kit Diverter - LEFT</v>
          </cell>
          <cell r="E189" t="str">
            <v xml:space="preserve">PCE </v>
          </cell>
          <cell r="F189">
            <v>4473602.784</v>
          </cell>
        </row>
        <row r="190">
          <cell r="B190" t="str">
            <v>0525259001</v>
          </cell>
          <cell r="C190" t="str">
            <v>SHOCK ABSORBER PLUG ZENITH</v>
          </cell>
          <cell r="E190" t="str">
            <v xml:space="preserve">PCE </v>
          </cell>
          <cell r="F190">
            <v>219876.05520000003</v>
          </cell>
        </row>
        <row r="191">
          <cell r="B191" t="str">
            <v>02920000</v>
          </cell>
          <cell r="C191" t="str">
            <v>WING ALIGNEMENT CORNER JOINT FLOW</v>
          </cell>
          <cell r="E191" t="str">
            <v xml:space="preserve">PCE </v>
          </cell>
          <cell r="F191">
            <v>8368.9848000000002</v>
          </cell>
        </row>
        <row r="192">
          <cell r="B192" t="str">
            <v>05258000</v>
          </cell>
          <cell r="C192" t="str">
            <v>SASH CORNER JOINT 4,5x7,3 ZENITH</v>
          </cell>
          <cell r="E192" t="str">
            <v xml:space="preserve">PCE </v>
          </cell>
          <cell r="F192">
            <v>6086.5344000000014</v>
          </cell>
        </row>
        <row r="193">
          <cell r="B193" t="str">
            <v>05259000</v>
          </cell>
          <cell r="C193" t="str">
            <v>SASH CORNER JOINT 4x10 ZENITH</v>
          </cell>
          <cell r="E193" t="str">
            <v xml:space="preserve">PCE </v>
          </cell>
          <cell r="F193">
            <v>24346.137600000005</v>
          </cell>
        </row>
        <row r="194">
          <cell r="B194" t="str">
            <v>02839590</v>
          </cell>
          <cell r="C194" t="str">
            <v>COVER WATER DRAINAGE FLOW SL 9005</v>
          </cell>
          <cell r="E194" t="str">
            <v xml:space="preserve">PCE </v>
          </cell>
          <cell r="F194">
            <v>27389.4048</v>
          </cell>
        </row>
        <row r="195">
          <cell r="B195" t="str">
            <v>052530001</v>
          </cell>
          <cell r="C195" t="str">
            <v>PULLEYS COVER PLUGS ZENITH RIGHT SASH</v>
          </cell>
          <cell r="E195" t="str">
            <v xml:space="preserve">PCE </v>
          </cell>
          <cell r="F195">
            <v>92819.64959999999</v>
          </cell>
        </row>
        <row r="196">
          <cell r="B196" t="str">
            <v>05254000</v>
          </cell>
          <cell r="C196" t="str">
            <v>DRIP PROFILE PLUGS ZENITH</v>
          </cell>
          <cell r="E196" t="str">
            <v xml:space="preserve">PCE </v>
          </cell>
          <cell r="F196">
            <v>48692.275200000011</v>
          </cell>
        </row>
        <row r="197">
          <cell r="B197" t="str">
            <v>03950000010GS</v>
          </cell>
          <cell r="C197" t="str">
            <v>NP ULTRA-MECHAN.INCORRECT MOV.T&amp;T ZENITH</v>
          </cell>
          <cell r="E197" t="str">
            <v xml:space="preserve">PCE </v>
          </cell>
          <cell r="F197">
            <v>269329.14720000001</v>
          </cell>
        </row>
        <row r="198">
          <cell r="B198" t="str">
            <v>05272376</v>
          </cell>
          <cell r="C198" t="str">
            <v>NP ULTRA-SQUARED CENTERED (SADLER)</v>
          </cell>
          <cell r="E198" t="str">
            <v xml:space="preserve">PCE </v>
          </cell>
          <cell r="F198">
            <v>620826.50880000007</v>
          </cell>
        </row>
        <row r="199">
          <cell r="B199" t="str">
            <v>05272500</v>
          </cell>
          <cell r="C199" t="str">
            <v>NP ULTRA-SQUARED CENTERED (SADLER)</v>
          </cell>
          <cell r="E199" t="str">
            <v xml:space="preserve">PCE </v>
          </cell>
          <cell r="F199">
            <v>620826.50880000007</v>
          </cell>
        </row>
        <row r="200">
          <cell r="B200" t="str">
            <v>04019000K</v>
          </cell>
          <cell r="C200" t="str">
            <v>CORNER DRIVE EG CHANNEL 15/20 FUTURA</v>
          </cell>
          <cell r="E200" t="str">
            <v xml:space="preserve">PCE </v>
          </cell>
          <cell r="F200">
            <v>110318.43599999999</v>
          </cell>
        </row>
        <row r="201">
          <cell r="B201" t="str">
            <v>01362000K</v>
          </cell>
          <cell r="C201" t="str">
            <v>ADJUSTABLE SINGLE STRIKER</v>
          </cell>
          <cell r="E201" t="str">
            <v xml:space="preserve">PCE </v>
          </cell>
          <cell r="F201">
            <v>66951.878400000001</v>
          </cell>
        </row>
        <row r="202">
          <cell r="B202" t="str">
            <v>04067000</v>
          </cell>
          <cell r="C202" t="str">
            <v>FIXED PAWL FUTURA H. 7,6</v>
          </cell>
          <cell r="E202" t="str">
            <v xml:space="preserve">PCE </v>
          </cell>
          <cell r="F202">
            <v>16737.9696</v>
          </cell>
        </row>
        <row r="203">
          <cell r="B203" t="str">
            <v>2Q577223</v>
          </cell>
          <cell r="C203" t="str">
            <v>QL 46800 (2X250m) 9005</v>
          </cell>
          <cell r="E203" t="str">
            <v xml:space="preserve">PCE </v>
          </cell>
          <cell r="F203">
            <v>34236.755999999994</v>
          </cell>
        </row>
        <row r="204">
          <cell r="B204" t="str">
            <v>05255000</v>
          </cell>
          <cell r="C204" t="str">
            <v>SOFT CLOSE ZENITH</v>
          </cell>
          <cell r="E204" t="str">
            <v xml:space="preserve">PCE </v>
          </cell>
          <cell r="F204">
            <v>270850.78080000001</v>
          </cell>
        </row>
        <row r="205">
          <cell r="B205" t="str">
            <v>02887590</v>
          </cell>
          <cell r="C205" t="e">
            <v>#N/A</v>
          </cell>
          <cell r="E205" t="str">
            <v xml:space="preserve">PCE </v>
          </cell>
          <cell r="F205" t="e">
            <v>#N/A</v>
          </cell>
        </row>
        <row r="206">
          <cell r="B206" t="str">
            <v>05985000</v>
          </cell>
          <cell r="C206" t="str">
            <v>EUROPEAN CYLINDER THUMBTURN 100-70+30</v>
          </cell>
          <cell r="E206" t="str">
            <v>Chiếc</v>
          </cell>
          <cell r="F206">
            <v>973084.68719999981</v>
          </cell>
        </row>
        <row r="207">
          <cell r="B207" t="str">
            <v>05993000</v>
          </cell>
          <cell r="C207" t="str">
            <v>EUROPROFIL CYLINDER THUMBTURN 100-70+30</v>
          </cell>
          <cell r="E207" t="str">
            <v>Chiếc</v>
          </cell>
          <cell r="F207">
            <v>973084.68719999981</v>
          </cell>
        </row>
        <row r="208">
          <cell r="B208" t="str">
            <v>04473000N</v>
          </cell>
          <cell r="C208" t="str">
            <v>DOUBLE EUROPR. CYLINDER 100-30+70</v>
          </cell>
          <cell r="E208" t="str">
            <v>Chiếc</v>
          </cell>
          <cell r="F208">
            <v>871896.05280000018</v>
          </cell>
        </row>
        <row r="209">
          <cell r="B209" t="str">
            <v>04105000</v>
          </cell>
          <cell r="C209" t="str">
            <v>ROD DRIVE DEVICE - PIN 28 MM</v>
          </cell>
          <cell r="E209" t="str">
            <v>Chiếc</v>
          </cell>
          <cell r="F209">
            <v>105753.53519999997</v>
          </cell>
        </row>
        <row r="210">
          <cell r="B210" t="str">
            <v>02050000</v>
          </cell>
          <cell r="C210" t="str">
            <v>KIT ASIA PLUS OUTWARD OPENING mm 65</v>
          </cell>
          <cell r="E210" t="str">
            <v>Chiếc</v>
          </cell>
          <cell r="F210">
            <v>98906.184000000008</v>
          </cell>
        </row>
        <row r="211">
          <cell r="B211" t="str">
            <v>02229000K</v>
          </cell>
          <cell r="C211" t="str">
            <v>MICROVENTILATION STRICKER</v>
          </cell>
          <cell r="E211" t="str">
            <v>Chiếc</v>
          </cell>
          <cell r="F211">
            <v>31193.488799999996</v>
          </cell>
          <cell r="G211" t="str">
            <v>Lấy tạm giá vấu hãm</v>
          </cell>
        </row>
        <row r="212">
          <cell r="B212" t="str">
            <v>04924000</v>
          </cell>
          <cell r="C212" t="str">
            <v>BRIO SMALL NIB</v>
          </cell>
          <cell r="E212" t="str">
            <v>Chiếc</v>
          </cell>
          <cell r="F212">
            <v>22824.503999999997</v>
          </cell>
          <cell r="G212" t="str">
            <v>Lấy tạm giá móc cũ</v>
          </cell>
        </row>
        <row r="213">
          <cell r="B213" t="str">
            <v>0295237601</v>
          </cell>
          <cell r="C213" t="str">
            <v>LOCK FOR INTERNAL DEVICE</v>
          </cell>
          <cell r="E213" t="str">
            <v xml:space="preserve">PCE </v>
          </cell>
          <cell r="F213">
            <v>785923.75440000009</v>
          </cell>
        </row>
        <row r="214">
          <cell r="B214" t="str">
            <v>052530002</v>
          </cell>
          <cell r="C214" t="str">
            <v>PULLEYS COVER PLUGS ZENITH LEFT SASH</v>
          </cell>
          <cell r="E214" t="str">
            <v xml:space="preserve">PCE </v>
          </cell>
          <cell r="F214">
            <v>92819.64959999999</v>
          </cell>
        </row>
        <row r="215">
          <cell r="B215" t="str">
            <v>0525000022</v>
          </cell>
          <cell r="C215" t="str">
            <v>KIT PULLEYS 400 KG ZENITH LF SASH</v>
          </cell>
          <cell r="E215" t="str">
            <v xml:space="preserve">PCE </v>
          </cell>
          <cell r="F215">
            <v>5488532.3952000001</v>
          </cell>
        </row>
        <row r="216">
          <cell r="B216" t="str">
            <v>02947000</v>
          </cell>
          <cell r="C216" t="str">
            <v>PLUGS OPPOSED SASHES GOS-S L&amp;S</v>
          </cell>
          <cell r="E216" t="str">
            <v>SET</v>
          </cell>
          <cell r="F216">
            <v>202377.26880000002</v>
          </cell>
        </row>
        <row r="217">
          <cell r="B217" t="str">
            <v>00645000</v>
          </cell>
          <cell r="C217" t="str">
            <v>FIXING PLATE 4 WINGS GOS-S</v>
          </cell>
          <cell r="E217" t="str">
            <v>SET</v>
          </cell>
          <cell r="F217">
            <v>155967.44399999996</v>
          </cell>
        </row>
        <row r="218">
          <cell r="B218" t="str">
            <v>0270900001</v>
          </cell>
          <cell r="C218" t="str">
            <v>DOUBLE HANDLE KIT GOS-S</v>
          </cell>
          <cell r="E218" t="str">
            <v>SET</v>
          </cell>
          <cell r="F218">
            <v>122491.50480000002</v>
          </cell>
        </row>
        <row r="219">
          <cell r="B219" t="str">
            <v>0295250001</v>
          </cell>
          <cell r="C219" t="str">
            <v>LOCK FOR DEVICE GOS-S               9005</v>
          </cell>
          <cell r="E219" t="str">
            <v xml:space="preserve">PCE </v>
          </cell>
          <cell r="F219">
            <v>805704.99120000005</v>
          </cell>
        </row>
        <row r="220">
          <cell r="B220" t="str">
            <v>02940000</v>
          </cell>
          <cell r="C220" t="str">
            <v>ROD DRIVE FOR CREMONE GOS-S</v>
          </cell>
          <cell r="E220" t="str">
            <v xml:space="preserve">PCE </v>
          </cell>
          <cell r="F220">
            <v>28150.221600000001</v>
          </cell>
        </row>
        <row r="221">
          <cell r="B221" t="str">
            <v>02824500</v>
          </cell>
          <cell r="C221" t="str">
            <v>CREMONE KIT 60 GRIP L170 GOS-SL 9005</v>
          </cell>
          <cell r="E221" t="str">
            <v xml:space="preserve">PCE </v>
          </cell>
          <cell r="F221">
            <v>667997.15039999993</v>
          </cell>
        </row>
        <row r="222">
          <cell r="B222" t="str">
            <v>043540001</v>
          </cell>
          <cell r="C222" t="str">
            <v>CHIC - HINGE LEAF KIT RIGHT</v>
          </cell>
          <cell r="E222" t="str">
            <v>Bộ</v>
          </cell>
          <cell r="F222">
            <v>1351210.6368000004</v>
          </cell>
        </row>
        <row r="223">
          <cell r="B223" t="str">
            <v>043540002</v>
          </cell>
          <cell r="C223" t="str">
            <v>CHIC - HINGE LEAF KIT LEFT</v>
          </cell>
          <cell r="E223" t="str">
            <v>Bộ</v>
          </cell>
          <cell r="F223">
            <v>1351210.6368000004</v>
          </cell>
        </row>
        <row r="224">
          <cell r="B224" t="str">
            <v>044240001</v>
          </cell>
          <cell r="C224" t="str">
            <v>CHIC 130 - HINGE LEAF KIT RIGHT</v>
          </cell>
          <cell r="E224" t="str">
            <v>Bộ</v>
          </cell>
          <cell r="F224">
            <v>2697856.3728</v>
          </cell>
        </row>
        <row r="225">
          <cell r="B225" t="str">
            <v>044240002</v>
          </cell>
          <cell r="C225" t="str">
            <v>CHIC 130 - HINGE LEAF KIT LEFT</v>
          </cell>
          <cell r="E225" t="str">
            <v>Bộ</v>
          </cell>
          <cell r="F225">
            <v>2697856.3728</v>
          </cell>
        </row>
        <row r="226">
          <cell r="B226" t="str">
            <v>02074500</v>
          </cell>
          <cell r="C226" t="str">
            <v>TOTEM BOLT CHANNAL 14X18        9005</v>
          </cell>
          <cell r="E226" t="str">
            <v>Bộ</v>
          </cell>
          <cell r="F226">
            <v>376604.31599999999</v>
          </cell>
        </row>
        <row r="227">
          <cell r="B227" t="str">
            <v>02262000</v>
          </cell>
          <cell r="C227" t="str">
            <v>CONNECTION BLOCK - GS888 CREMONE H15</v>
          </cell>
          <cell r="D227" t="str">
            <v>Standard</v>
          </cell>
          <cell r="E227" t="str">
            <v>PCE</v>
          </cell>
          <cell r="F227">
            <v>24346.137600000005</v>
          </cell>
        </row>
        <row r="228">
          <cell r="B228" t="str">
            <v>050076001</v>
          </cell>
          <cell r="C228" t="str">
            <v>OFF SET EURO CW2 CREMONE-R. HAND</v>
          </cell>
          <cell r="D228" t="str">
            <v>Custom</v>
          </cell>
          <cell r="E228" t="str">
            <v>PCE</v>
          </cell>
          <cell r="F228">
            <v>569851.78319999995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f/s!ArOzABPcr9LAgahAXYWD141pE0Sk6A?e=tlljy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ducts.tyman-international.com/pub/media/scambio/GIESSE/SCHEDA_TECNICA/EN/FAC_SERRATURE_CON_SCROCCO_E_CATENACCIO_TRASLANTE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products.tyman-international.com/pub/media/scambio/GIESSE/FOGLIO_ISTRUZIONI/I07630000QN.pdf" TargetMode="External"/><Relationship Id="rId7" Type="http://schemas.openxmlformats.org/officeDocument/2006/relationships/hyperlink" Target="https://products.tyman-international.com/pub/media/scambio/GIESSE/FOGLIO_ISTRUZIONI/I09510020QN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roducts.tyman-international.com/pub/media/scambio/GIESSE/SCHEDA_TECNICA/EN/FAC_MANIGLIA_KORA.pdf" TargetMode="External"/><Relationship Id="rId1" Type="http://schemas.openxmlformats.org/officeDocument/2006/relationships/hyperlink" Target="https://products.tyman-international.com/pub/media/scambio/GIESSE/SCHEDA_TECNICA/EN/FAC_BOCCHETTE_COPRI_CILINDRO.pdf" TargetMode="External"/><Relationship Id="rId6" Type="http://schemas.openxmlformats.org/officeDocument/2006/relationships/hyperlink" Target="https://products.tyman-international.com/pub/media/scambio/GIESSE/SCHEDA_TECNICA/EN/FAC_CERNIERE_FULCRA.pdf" TargetMode="External"/><Relationship Id="rId11" Type="http://schemas.openxmlformats.org/officeDocument/2006/relationships/hyperlink" Target="https://products.tyman-international.com/pub/media/scambio/GIESSE/FOGLIO_ISTRUZIONI/C0374000.pdf" TargetMode="External"/><Relationship Id="rId5" Type="http://schemas.openxmlformats.org/officeDocument/2006/relationships/hyperlink" Target="https://products.tyman-international.com/pub/media/scambio/GIESSE/SCHEDA_TECNICA/EN/FAC_ELEMENTI_PER_CHIUSURE_SUPPLEMENTARI.pdf" TargetMode="External"/><Relationship Id="rId10" Type="http://schemas.openxmlformats.org/officeDocument/2006/relationships/hyperlink" Target="https://products.tyman-international.com/pub/media/scambio/GIESSE/SCHEDA_TECNICA/EN/FAC_CONTROPIASTRA.pdf" TargetMode="External"/><Relationship Id="rId4" Type="http://schemas.openxmlformats.org/officeDocument/2006/relationships/hyperlink" Target="https://products.tyman-international.com/pub/media/scambio/GIESSE/SCHEDA_TECNICA/EN/FAC_ELEMENTI_PER_CHIUSURE_SUPPLEMENTARI.pdf" TargetMode="External"/><Relationship Id="rId9" Type="http://schemas.openxmlformats.org/officeDocument/2006/relationships/hyperlink" Target="https://products.tyman-international.com/pub/media/scambio/GIESSE/FOGLIO_ISTRUZIONI/I07800010QN.pdf" TargetMode="External"/><Relationship Id="rId1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ducts.tyman-international.com/pub/media/scambio/GIESSE/SCHEDA_TECNICA/EN/FAC_CARRELLI_2_RUOTE_REG.pdf" TargetMode="External"/><Relationship Id="rId21" Type="http://schemas.openxmlformats.org/officeDocument/2006/relationships/hyperlink" Target="https://products.tyman-international.com/pub/media/scambio/GIESSE/SCHEDA_TECNICA/EN/FAC_CARRELLI_2_RUOTE_REG.pdf" TargetMode="External"/><Relationship Id="rId42" Type="http://schemas.openxmlformats.org/officeDocument/2006/relationships/hyperlink" Target="https://products.tyman-international.com/pub/media/scambio/GIESSE/FOGLIO_ISTRUZIONI/I07400000QN.pdf" TargetMode="External"/><Relationship Id="rId63" Type="http://schemas.openxmlformats.org/officeDocument/2006/relationships/hyperlink" Target="https://products.tyman-international.com/pub/media/scambio/GIESSE/FOGLIO_ISTRUZIONI/I0508001.pdf" TargetMode="External"/><Relationship Id="rId84" Type="http://schemas.openxmlformats.org/officeDocument/2006/relationships/hyperlink" Target="https://products.tyman-international.com/pub/media/scambio/GIESSE/FOGLIO_ISTRUZIONI/I08220000QN.pdf" TargetMode="External"/><Relationship Id="rId138" Type="http://schemas.openxmlformats.org/officeDocument/2006/relationships/hyperlink" Target="https://products.tyman-international.com/pub/media/scambio/GIESSE/FOGLIO_ISTRUZIONI/I07380000QN.pdf" TargetMode="External"/><Relationship Id="rId159" Type="http://schemas.openxmlformats.org/officeDocument/2006/relationships/hyperlink" Target="https://products.tyman-international.com/pub/media/scambio/GIESSE/SCHEDA_TECNICA/EN/FAC_DISPOSITIVO_DI_ARRESTO_ANTA.pdf" TargetMode="External"/><Relationship Id="rId107" Type="http://schemas.openxmlformats.org/officeDocument/2006/relationships/hyperlink" Target="https://products.tyman-international.com/pub/media/scambio/GIESSE/FOGLIO_ISTRUZIONI/I07400000QN.pdf" TargetMode="External"/><Relationship Id="rId11" Type="http://schemas.openxmlformats.org/officeDocument/2006/relationships/hyperlink" Target="https://products.tyman-international.com/pub/media/scambio/GIESSE/FOGLIO_ISTRUZIONI/I07400000QN.pdf" TargetMode="External"/><Relationship Id="rId32" Type="http://schemas.openxmlformats.org/officeDocument/2006/relationships/hyperlink" Target="https://products.tyman-international.com/pub/media/scambio/GIESSE/SCHEDA_TECNICA/EN/FAC_DISPOSITIVO_DI_ARRESTO_ANTA.pdf" TargetMode="External"/><Relationship Id="rId53" Type="http://schemas.openxmlformats.org/officeDocument/2006/relationships/hyperlink" Target="https://products.tyman-international.com/pub/media/scambio/GIESSE/SCHEDA_TECNICA/EN/FAC_CARRELLI_2_RUOTE_REG.pdf" TargetMode="External"/><Relationship Id="rId74" Type="http://schemas.openxmlformats.org/officeDocument/2006/relationships/hyperlink" Target="https://products.tyman-international.com/pub/media/scambio/GIESSE/FOGLIO_ISTRUZIONI/I07400000QN.pdf" TargetMode="External"/><Relationship Id="rId128" Type="http://schemas.openxmlformats.org/officeDocument/2006/relationships/hyperlink" Target="https://products.tyman-international.com/pub/media/scambio/GIESSE/FOGLIO_ISTRUZIONI/I07400000QN.pdf" TargetMode="External"/><Relationship Id="rId149" Type="http://schemas.openxmlformats.org/officeDocument/2006/relationships/hyperlink" Target="https://products.tyman-international.com/pub/media/scambio/GIESSE/FOGLIO_ISTRUZIONI/I07380000QN.pdf" TargetMode="External"/><Relationship Id="rId5" Type="http://schemas.openxmlformats.org/officeDocument/2006/relationships/hyperlink" Target="https://products.tyman-international.com/pub/media/scambio/GIESSE/FOGLIO_ISTRUZIONI/I0508001.pdf" TargetMode="External"/><Relationship Id="rId95" Type="http://schemas.openxmlformats.org/officeDocument/2006/relationships/hyperlink" Target="https://products.tyman-international.com/pub/media/scambio/GIESSE/FOGLIO_ISTRUZIONI/I07380000QN.pdf" TargetMode="External"/><Relationship Id="rId160" Type="http://schemas.openxmlformats.org/officeDocument/2006/relationships/hyperlink" Target="https://products.tyman-international.com/pub/media/scambio/GIESSE/FOGLIO_ISTRUZIONI/I08220000QN.pdf" TargetMode="External"/><Relationship Id="rId22" Type="http://schemas.openxmlformats.org/officeDocument/2006/relationships/hyperlink" Target="https://products.tyman-international.com/pub/media/scambio/GIESSE/SCHEDA_TECNICA/EN/FAC_MARTELLINA_ASIA.pdf" TargetMode="External"/><Relationship Id="rId43" Type="http://schemas.openxmlformats.org/officeDocument/2006/relationships/hyperlink" Target="https://products.tyman-international.com/pub/media/scambio/GIESSE/SCHEDA_TECNICA/EN/FAC_MARTELLINA_ASIA.pdf" TargetMode="External"/><Relationship Id="rId64" Type="http://schemas.openxmlformats.org/officeDocument/2006/relationships/hyperlink" Target="https://products.tyman-international.com/pub/media/scambio/GIESSE/SCHEDA_TECNICA/EN/FAC_DISPOSITIVO_DI_ARRESTO_ANTA.pdf" TargetMode="External"/><Relationship Id="rId118" Type="http://schemas.openxmlformats.org/officeDocument/2006/relationships/hyperlink" Target="https://products.tyman-international.com/pub/media/scambio/GIESSE/SCHEDA_TECNICA/EN/FAC_MARTELLINA_ASIA.pdf" TargetMode="External"/><Relationship Id="rId139" Type="http://schemas.openxmlformats.org/officeDocument/2006/relationships/hyperlink" Target="https://products.tyman-international.com/pub/media/scambio/GIESSE/FOGLIO_ISTRUZIONI/I07400000QN.pdf" TargetMode="External"/><Relationship Id="rId85" Type="http://schemas.openxmlformats.org/officeDocument/2006/relationships/hyperlink" Target="https://products.tyman-international.com/pub/media/scambio/GIESSE/SCHEDA_TECNICA/EN/FAC_CARRELLI_2_RUOTE_REG.pdf" TargetMode="External"/><Relationship Id="rId150" Type="http://schemas.openxmlformats.org/officeDocument/2006/relationships/hyperlink" Target="https://products.tyman-international.com/pub/media/scambio/GIESSE/FOGLIO_ISTRUZIONI/I07400000QN.pdf" TargetMode="External"/><Relationship Id="rId12" Type="http://schemas.openxmlformats.org/officeDocument/2006/relationships/hyperlink" Target="https://products.tyman-international.com/pub/media/scambio/GIESSE/SCHEDA_TECNICA/EN/FAC_DISPOSITIVO_DI_ARRESTO_ANTA.pdf" TargetMode="External"/><Relationship Id="rId17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33" Type="http://schemas.openxmlformats.org/officeDocument/2006/relationships/hyperlink" Target="https://products.tyman-international.com/pub/media/scambio/GIESSE/FOGLIO_ISTRUZIONI/I08220000QN.pdf" TargetMode="External"/><Relationship Id="rId38" Type="http://schemas.openxmlformats.org/officeDocument/2006/relationships/hyperlink" Target="https://products.tyman-international.com/pub/media/scambio/GIESSE/SCHEDA_TECNICA/EN/FAC_DISPOSITIVO_DI_ARRESTO_ANTA.pdf" TargetMode="External"/><Relationship Id="rId59" Type="http://schemas.openxmlformats.org/officeDocument/2006/relationships/hyperlink" Target="https://products.tyman-international.com/pub/media/scambio/GIESSE/SCHEDA_TECNICA/EN/FAC_MARTELLINA_ASIA.pdf" TargetMode="External"/><Relationship Id="rId103" Type="http://schemas.openxmlformats.org/officeDocument/2006/relationships/hyperlink" Target="https://products.tyman-international.com/pub/media/scambio/GIESSE/FOGLIO_ISTRUZIONI/I08220000QN.pdf" TargetMode="External"/><Relationship Id="rId108" Type="http://schemas.openxmlformats.org/officeDocument/2006/relationships/hyperlink" Target="https://products.tyman-international.com/pub/media/scambio/GIESSE/SCHEDA_TECNICA/EN/FAC_DISPOSITIVO_DI_ARRESTO_ANTA.pdf" TargetMode="External"/><Relationship Id="rId124" Type="http://schemas.openxmlformats.org/officeDocument/2006/relationships/hyperlink" Target="https://products.tyman-international.com/pub/media/scambio/GIESSE/FOGLIO_ISTRUZIONI/I07380000QN.pdf" TargetMode="External"/><Relationship Id="rId129" Type="http://schemas.openxmlformats.org/officeDocument/2006/relationships/hyperlink" Target="https://products.tyman-international.com/pub/media/scambio/GIESSE/SCHEDA_TECNICA/EN/FAC_MARTELLINA_ASIA.pdf" TargetMode="External"/><Relationship Id="rId54" Type="http://schemas.openxmlformats.org/officeDocument/2006/relationships/hyperlink" Target="https://products.tyman-international.com/pub/media/scambio/GIESSE/SCHEDA_TECNICA/EN/FAC_MARTELLINA_ASIA.pdf" TargetMode="External"/><Relationship Id="rId70" Type="http://schemas.openxmlformats.org/officeDocument/2006/relationships/hyperlink" Target="https://products.tyman-international.com/pub/media/scambio/GIESSE/SCHEDA_TECNICA/EN/FAC_DISPOSITIVO_DI_ARRESTO_ANTA.pdf" TargetMode="External"/><Relationship Id="rId75" Type="http://schemas.openxmlformats.org/officeDocument/2006/relationships/hyperlink" Target="https://products.tyman-international.com/pub/media/scambio/GIESSE/SCHEDA_TECNICA/EN/FAC_MARTELLINA_ASIA.pdf" TargetMode="External"/><Relationship Id="rId91" Type="http://schemas.openxmlformats.org/officeDocument/2006/relationships/hyperlink" Target="https://products.tyman-international.com/pub/media/scambio/GIESSE/SCHEDA_TECNICA/EN/FAC_MARTELLINA_ASIA.pdf" TargetMode="External"/><Relationship Id="rId96" Type="http://schemas.openxmlformats.org/officeDocument/2006/relationships/hyperlink" Target="https://products.tyman-international.com/pub/media/scambio/GIESSE/FOGLIO_ISTRUZIONI/I07400000QN.pdf" TargetMode="External"/><Relationship Id="rId140" Type="http://schemas.openxmlformats.org/officeDocument/2006/relationships/hyperlink" Target="https://products.tyman-international.com/pub/media/scambio/GIESSE/SCHEDA_TECNICA/EN/FAC_DISPOSITIVO_DI_ARRESTO_ANTA.pdf" TargetMode="External"/><Relationship Id="rId145" Type="http://schemas.openxmlformats.org/officeDocument/2006/relationships/hyperlink" Target="https://products.tyman-international.com/pub/media/scambio/GIESSE/SCHEDA_TECNICA/EN/FAC_MARTELLINA_ASIA.pdf" TargetMode="External"/><Relationship Id="rId161" Type="http://schemas.openxmlformats.org/officeDocument/2006/relationships/printerSettings" Target="../printerSettings/printerSettings3.bin"/><Relationship Id="rId1" Type="http://schemas.openxmlformats.org/officeDocument/2006/relationships/hyperlink" Target="https://products.tyman-international.com/pub/media/scambio/GIESSE/SCHEDA_TECNICA/EN/FAC_MARTELLINA_ASIA.pdf" TargetMode="External"/><Relationship Id="rId6" Type="http://schemas.openxmlformats.org/officeDocument/2006/relationships/hyperlink" Target="https://products.tyman-international.com/pub/media/scambio/GIESSE/SCHEDA_TECNICA/EN/FAC_DISPOSITIVO_DI_ARRESTO_ANTA.pdf" TargetMode="External"/><Relationship Id="rId23" Type="http://schemas.openxmlformats.org/officeDocument/2006/relationships/hyperlink" Target="https://products.tyman-international.com/pub/media/scambio/GIESSE/FOGLIO_ISTRUZIONI/I07380000QN.pdf" TargetMode="External"/><Relationship Id="rId28" Type="http://schemas.openxmlformats.org/officeDocument/2006/relationships/hyperlink" Target="https://products.tyman-international.com/pub/media/scambio/GIESSE/FOGLIO_ISTRUZIONI/I07380000QN.pdf" TargetMode="External"/><Relationship Id="rId49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114" Type="http://schemas.openxmlformats.org/officeDocument/2006/relationships/hyperlink" Target="https://products.tyman-international.com/pub/media/scambio/GIESSE/FOGLIO_ISTRUZIONI/I0508001.pdf" TargetMode="External"/><Relationship Id="rId119" Type="http://schemas.openxmlformats.org/officeDocument/2006/relationships/hyperlink" Target="https://products.tyman-international.com/pub/media/scambio/GIESSE/FOGLIO_ISTRUZIONI/I07380000QN.pdf" TargetMode="External"/><Relationship Id="rId44" Type="http://schemas.openxmlformats.org/officeDocument/2006/relationships/hyperlink" Target="https://products.tyman-international.com/pub/media/scambio/GIESSE/FOGLIO_ISTRUZIONI/I07380000QN.pdf" TargetMode="External"/><Relationship Id="rId60" Type="http://schemas.openxmlformats.org/officeDocument/2006/relationships/hyperlink" Target="https://products.tyman-international.com/pub/media/scambio/GIESSE/FOGLIO_ISTRUZIONI/I07380000QN.pdf" TargetMode="External"/><Relationship Id="rId65" Type="http://schemas.openxmlformats.org/officeDocument/2006/relationships/hyperlink" Target="https://products.tyman-international.com/pub/media/scambio/GIESSE/FOGLIO_ISTRUZIONI/I08220000QN.pdf" TargetMode="External"/><Relationship Id="rId81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86" Type="http://schemas.openxmlformats.org/officeDocument/2006/relationships/hyperlink" Target="https://products.tyman-international.com/pub/media/scambio/GIESSE/SCHEDA_TECNICA/EN/FAC_MARTELLINA_ASIA.pdf" TargetMode="External"/><Relationship Id="rId130" Type="http://schemas.openxmlformats.org/officeDocument/2006/relationships/hyperlink" Target="https://products.tyman-international.com/pub/media/scambio/GIESSE/FOGLIO_ISTRUZIONI/I07380000QN.pdf" TargetMode="External"/><Relationship Id="rId135" Type="http://schemas.openxmlformats.org/officeDocument/2006/relationships/hyperlink" Target="https://products.tyman-international.com/pub/media/scambio/GIESSE/FOGLIO_ISTRUZIONI/I08220000QN.pdf" TargetMode="External"/><Relationship Id="rId151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156" Type="http://schemas.openxmlformats.org/officeDocument/2006/relationships/hyperlink" Target="https://products.tyman-international.com/pub/media/scambio/GIESSE/SCHEDA_TECNICA/EN/FAC_MARTELLINA_ASIA.pdf" TargetMode="External"/><Relationship Id="rId13" Type="http://schemas.openxmlformats.org/officeDocument/2006/relationships/hyperlink" Target="https://products.tyman-international.com/pub/media/scambio/GIESSE/FOGLIO_ISTRUZIONI/I08220000QN.pdf" TargetMode="External"/><Relationship Id="rId18" Type="http://schemas.openxmlformats.org/officeDocument/2006/relationships/hyperlink" Target="https://products.tyman-international.com/pub/media/scambio/GIESSE/FOGLIO_ISTRUZIONI/I0508001.pdf" TargetMode="External"/><Relationship Id="rId39" Type="http://schemas.openxmlformats.org/officeDocument/2006/relationships/hyperlink" Target="https://products.tyman-international.com/pub/media/scambio/GIESSE/FOGLIO_ISTRUZIONI/I08220000QN.pdf" TargetMode="External"/><Relationship Id="rId109" Type="http://schemas.openxmlformats.org/officeDocument/2006/relationships/hyperlink" Target="https://products.tyman-international.com/pub/media/scambio/GIESSE/FOGLIO_ISTRUZIONI/I08220000QN.pdf" TargetMode="External"/><Relationship Id="rId34" Type="http://schemas.openxmlformats.org/officeDocument/2006/relationships/hyperlink" Target="https://products.tyman-international.com/pub/media/scambio/GIESSE/SCHEDA_TECNICA/EN/FAC_CARRELLI_2_RUOTE_REG.pdf" TargetMode="External"/><Relationship Id="rId50" Type="http://schemas.openxmlformats.org/officeDocument/2006/relationships/hyperlink" Target="https://products.tyman-international.com/pub/media/scambio/GIESSE/FOGLIO_ISTRUZIONI/I0508001.pdf" TargetMode="External"/><Relationship Id="rId55" Type="http://schemas.openxmlformats.org/officeDocument/2006/relationships/hyperlink" Target="https://products.tyman-international.com/pub/media/scambio/GIESSE/FOGLIO_ISTRUZIONI/I07380000QN.pdf" TargetMode="External"/><Relationship Id="rId76" Type="http://schemas.openxmlformats.org/officeDocument/2006/relationships/hyperlink" Target="https://products.tyman-international.com/pub/media/scambio/GIESSE/FOGLIO_ISTRUZIONI/I07380000QN.pdf" TargetMode="External"/><Relationship Id="rId97" Type="http://schemas.openxmlformats.org/officeDocument/2006/relationships/hyperlink" Target="https://products.tyman-international.com/pub/media/scambio/GIESSE/SCHEDA_TECNICA/EN/FAC_MARTELLINA_ASIA.pdf" TargetMode="External"/><Relationship Id="rId104" Type="http://schemas.openxmlformats.org/officeDocument/2006/relationships/hyperlink" Target="https://products.tyman-international.com/pub/media/scambio/GIESSE/SCHEDA_TECNICA/EN/FAC_CARRELLI_2_RUOTE_REG.pdf" TargetMode="External"/><Relationship Id="rId120" Type="http://schemas.openxmlformats.org/officeDocument/2006/relationships/hyperlink" Target="https://products.tyman-international.com/pub/media/scambio/GIESSE/FOGLIO_ISTRUZIONI/I07400000QN.pdf" TargetMode="External"/><Relationship Id="rId125" Type="http://schemas.openxmlformats.org/officeDocument/2006/relationships/hyperlink" Target="https://products.tyman-international.com/pub/media/scambio/GIESSE/FOGLIO_ISTRUZIONI/I07400000QN.pdf" TargetMode="External"/><Relationship Id="rId141" Type="http://schemas.openxmlformats.org/officeDocument/2006/relationships/hyperlink" Target="https://products.tyman-international.com/pub/media/scambio/GIESSE/FOGLIO_ISTRUZIONI/I08220000QN.pdf" TargetMode="External"/><Relationship Id="rId146" Type="http://schemas.openxmlformats.org/officeDocument/2006/relationships/hyperlink" Target="https://products.tyman-international.com/pub/media/scambio/GIESSE/FOGLIO_ISTRUZIONI/I07380000QN.pdf" TargetMode="External"/><Relationship Id="rId7" Type="http://schemas.openxmlformats.org/officeDocument/2006/relationships/hyperlink" Target="https://products.tyman-international.com/pub/media/scambio/GIESSE/FOGLIO_ISTRUZIONI/I08220000QN.pdf" TargetMode="External"/><Relationship Id="rId71" Type="http://schemas.openxmlformats.org/officeDocument/2006/relationships/hyperlink" Target="https://products.tyman-international.com/pub/media/scambio/GIESSE/FOGLIO_ISTRUZIONI/I08220000QN.pdf" TargetMode="External"/><Relationship Id="rId92" Type="http://schemas.openxmlformats.org/officeDocument/2006/relationships/hyperlink" Target="https://products.tyman-international.com/pub/media/scambio/GIESSE/FOGLIO_ISTRUZIONI/I07380000QN.pdf" TargetMode="External"/><Relationship Id="rId162" Type="http://schemas.openxmlformats.org/officeDocument/2006/relationships/drawing" Target="../drawings/drawing2.xml"/><Relationship Id="rId2" Type="http://schemas.openxmlformats.org/officeDocument/2006/relationships/hyperlink" Target="https://products.tyman-international.com/pub/media/scambio/GIESSE/FOGLIO_ISTRUZIONI/I07380000QN.pdf" TargetMode="External"/><Relationship Id="rId29" Type="http://schemas.openxmlformats.org/officeDocument/2006/relationships/hyperlink" Target="https://products.tyman-international.com/pub/media/scambio/GIESSE/FOGLIO_ISTRUZIONI/I07400000QN.pdf" TargetMode="External"/><Relationship Id="rId24" Type="http://schemas.openxmlformats.org/officeDocument/2006/relationships/hyperlink" Target="https://products.tyman-international.com/pub/media/scambio/GIESSE/FOGLIO_ISTRUZIONI/I07400000QN.pdf" TargetMode="External"/><Relationship Id="rId40" Type="http://schemas.openxmlformats.org/officeDocument/2006/relationships/hyperlink" Target="https://products.tyman-international.com/pub/media/scambio/GIESSE/SCHEDA_TECNICA/EN/FAC_MARTELLINA_ASIA.pdf" TargetMode="External"/><Relationship Id="rId45" Type="http://schemas.openxmlformats.org/officeDocument/2006/relationships/hyperlink" Target="https://products.tyman-international.com/pub/media/scambio/GIESSE/FOGLIO_ISTRUZIONI/I07400000QN.pdf" TargetMode="External"/><Relationship Id="rId66" Type="http://schemas.openxmlformats.org/officeDocument/2006/relationships/hyperlink" Target="https://products.tyman-international.com/pub/media/scambio/GIESSE/SCHEDA_TECNICA/EN/FAC_CARRELLI_2_RUOTE_REG.pdf" TargetMode="External"/><Relationship Id="rId87" Type="http://schemas.openxmlformats.org/officeDocument/2006/relationships/hyperlink" Target="https://products.tyman-international.com/pub/media/scambio/GIESSE/FOGLIO_ISTRUZIONI/I07380000QN.pdf" TargetMode="External"/><Relationship Id="rId110" Type="http://schemas.openxmlformats.org/officeDocument/2006/relationships/hyperlink" Target="https://products.tyman-international.com/pub/media/scambio/GIESSE/SCHEDA_TECNICA/EN/FAC_MARTELLINA_ASIA.pdf" TargetMode="External"/><Relationship Id="rId115" Type="http://schemas.openxmlformats.org/officeDocument/2006/relationships/hyperlink" Target="https://products.tyman-international.com/pub/media/scambio/GIESSE/SCHEDA_TECNICA/EN/FAC_DISPOSITIVO_DI_ARRESTO_ANTA.pdf" TargetMode="External"/><Relationship Id="rId131" Type="http://schemas.openxmlformats.org/officeDocument/2006/relationships/hyperlink" Target="https://products.tyman-international.com/pub/media/scambio/GIESSE/FOGLIO_ISTRUZIONI/I07400000QN.pdf" TargetMode="External"/><Relationship Id="rId136" Type="http://schemas.openxmlformats.org/officeDocument/2006/relationships/hyperlink" Target="https://products.tyman-international.com/pub/media/scambio/GIESSE/SCHEDA_TECNICA/EN/FAC_CARRELLI_2_RUOTE_REG.pdf" TargetMode="External"/><Relationship Id="rId157" Type="http://schemas.openxmlformats.org/officeDocument/2006/relationships/hyperlink" Target="https://products.tyman-international.com/pub/media/scambio/GIESSE/FOGLIO_ISTRUZIONI/I07380000QN.pdf" TargetMode="External"/><Relationship Id="rId61" Type="http://schemas.openxmlformats.org/officeDocument/2006/relationships/hyperlink" Target="https://products.tyman-international.com/pub/media/scambio/GIESSE/FOGLIO_ISTRUZIONI/I07400000QN.pdf" TargetMode="External"/><Relationship Id="rId82" Type="http://schemas.openxmlformats.org/officeDocument/2006/relationships/hyperlink" Target="https://products.tyman-international.com/pub/media/scambio/GIESSE/FOGLIO_ISTRUZIONI/I0508001.pdf" TargetMode="External"/><Relationship Id="rId152" Type="http://schemas.openxmlformats.org/officeDocument/2006/relationships/hyperlink" Target="https://products.tyman-international.com/pub/media/scambio/GIESSE/FOGLIO_ISTRUZIONI/I0508001.pdf" TargetMode="External"/><Relationship Id="rId19" Type="http://schemas.openxmlformats.org/officeDocument/2006/relationships/hyperlink" Target="https://products.tyman-international.com/pub/media/scambio/GIESSE/SCHEDA_TECNICA/EN/FAC_DISPOSITIVO_DI_ARRESTO_ANTA.pdf" TargetMode="External"/><Relationship Id="rId14" Type="http://schemas.openxmlformats.org/officeDocument/2006/relationships/hyperlink" Target="https://products.tyman-international.com/pub/media/scambio/GIESSE/SCHEDA_TECNICA/EN/FAC_MARTELLINA_ASIA.pdf" TargetMode="External"/><Relationship Id="rId30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35" Type="http://schemas.openxmlformats.org/officeDocument/2006/relationships/hyperlink" Target="https://products.tyman-international.com/pub/media/scambio/GIESSE/SCHEDA_TECNICA/EN/FAC_MARTELLINA_ASIA.pdf" TargetMode="External"/><Relationship Id="rId56" Type="http://schemas.openxmlformats.org/officeDocument/2006/relationships/hyperlink" Target="https://products.tyman-international.com/pub/media/scambio/GIESSE/FOGLIO_ISTRUZIONI/I07400000QN.pdf" TargetMode="External"/><Relationship Id="rId77" Type="http://schemas.openxmlformats.org/officeDocument/2006/relationships/hyperlink" Target="https://products.tyman-international.com/pub/media/scambio/GIESSE/FOGLIO_ISTRUZIONI/I07400000QN.pdf" TargetMode="External"/><Relationship Id="rId100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105" Type="http://schemas.openxmlformats.org/officeDocument/2006/relationships/hyperlink" Target="https://products.tyman-international.com/pub/media/scambio/GIESSE/SCHEDA_TECNICA/EN/FAC_MARTELLINA_ASIA.pdf" TargetMode="External"/><Relationship Id="rId126" Type="http://schemas.openxmlformats.org/officeDocument/2006/relationships/hyperlink" Target="https://products.tyman-international.com/pub/media/scambio/GIESSE/SCHEDA_TECNICA/EN/FAC_MARTELLINA_ASIA.pdf" TargetMode="External"/><Relationship Id="rId147" Type="http://schemas.openxmlformats.org/officeDocument/2006/relationships/hyperlink" Target="https://products.tyman-international.com/pub/media/scambio/GIESSE/FOGLIO_ISTRUZIONI/I07400000QN.pdf" TargetMode="External"/><Relationship Id="rId8" Type="http://schemas.openxmlformats.org/officeDocument/2006/relationships/hyperlink" Target="https://products.tyman-international.com/pub/media/scambio/GIESSE/SCHEDA_TECNICA/EN/FAC_CARRELLI_2_RUOTE_REG.pdf" TargetMode="External"/><Relationship Id="rId51" Type="http://schemas.openxmlformats.org/officeDocument/2006/relationships/hyperlink" Target="https://products.tyman-international.com/pub/media/scambio/GIESSE/SCHEDA_TECNICA/EN/FAC_DISPOSITIVO_DI_ARRESTO_ANTA.pdf" TargetMode="External"/><Relationship Id="rId72" Type="http://schemas.openxmlformats.org/officeDocument/2006/relationships/hyperlink" Target="https://products.tyman-international.com/pub/media/scambio/GIESSE/SCHEDA_TECNICA/EN/FAC_MARTELLINA_ASIA.pdf" TargetMode="External"/><Relationship Id="rId93" Type="http://schemas.openxmlformats.org/officeDocument/2006/relationships/hyperlink" Target="https://products.tyman-international.com/pub/media/scambio/GIESSE/FOGLIO_ISTRUZIONI/I07400000QN.pdf" TargetMode="External"/><Relationship Id="rId98" Type="http://schemas.openxmlformats.org/officeDocument/2006/relationships/hyperlink" Target="https://products.tyman-international.com/pub/media/scambio/GIESSE/FOGLIO_ISTRUZIONI/I07380000QN.pdf" TargetMode="External"/><Relationship Id="rId121" Type="http://schemas.openxmlformats.org/officeDocument/2006/relationships/hyperlink" Target="https://products.tyman-international.com/pub/media/scambio/GIESSE/SCHEDA_TECNICA/EN/FAC_DISPOSITIVO_DI_ARRESTO_ANTA.pdf" TargetMode="External"/><Relationship Id="rId142" Type="http://schemas.openxmlformats.org/officeDocument/2006/relationships/hyperlink" Target="https://products.tyman-international.com/pub/media/scambio/GIESSE/SCHEDA_TECNICA/EN/FAC_MARTELLINA_ASIA.pdf" TargetMode="External"/><Relationship Id="rId163" Type="http://schemas.openxmlformats.org/officeDocument/2006/relationships/vmlDrawing" Target="../drawings/vmlDrawing2.vml"/><Relationship Id="rId3" Type="http://schemas.openxmlformats.org/officeDocument/2006/relationships/hyperlink" Target="https://products.tyman-international.com/pub/media/scambio/GIESSE/FOGLIO_ISTRUZIONI/I07400000QN.pdf" TargetMode="External"/><Relationship Id="rId25" Type="http://schemas.openxmlformats.org/officeDocument/2006/relationships/hyperlink" Target="https://products.tyman-international.com/pub/media/scambio/GIESSE/SCHEDA_TECNICA/EN/FAC_DISPOSITIVO_DI_ARRESTO_ANTA.pdf" TargetMode="External"/><Relationship Id="rId46" Type="http://schemas.openxmlformats.org/officeDocument/2006/relationships/hyperlink" Target="https://products.tyman-international.com/pub/media/scambio/GIESSE/SCHEDA_TECNICA/EN/FAC_MARTELLINA_ASIA.pdf" TargetMode="External"/><Relationship Id="rId67" Type="http://schemas.openxmlformats.org/officeDocument/2006/relationships/hyperlink" Target="https://products.tyman-international.com/pub/media/scambio/GIESSE/SCHEDA_TECNICA/EN/FAC_MARTELLINA_ASIA.pdf" TargetMode="External"/><Relationship Id="rId116" Type="http://schemas.openxmlformats.org/officeDocument/2006/relationships/hyperlink" Target="https://products.tyman-international.com/pub/media/scambio/GIESSE/FOGLIO_ISTRUZIONI/I08220000QN.pdf" TargetMode="External"/><Relationship Id="rId137" Type="http://schemas.openxmlformats.org/officeDocument/2006/relationships/hyperlink" Target="https://products.tyman-international.com/pub/media/scambio/GIESSE/SCHEDA_TECNICA/EN/FAC_MARTELLINA_ASIA.pdf" TargetMode="External"/><Relationship Id="rId158" Type="http://schemas.openxmlformats.org/officeDocument/2006/relationships/hyperlink" Target="https://products.tyman-international.com/pub/media/scambio/GIESSE/FOGLIO_ISTRUZIONI/I07400000QN.pdf" TargetMode="External"/><Relationship Id="rId20" Type="http://schemas.openxmlformats.org/officeDocument/2006/relationships/hyperlink" Target="https://products.tyman-international.com/pub/media/scambio/GIESSE/FOGLIO_ISTRUZIONI/I08220000QN.pdf" TargetMode="External"/><Relationship Id="rId41" Type="http://schemas.openxmlformats.org/officeDocument/2006/relationships/hyperlink" Target="https://products.tyman-international.com/pub/media/scambio/GIESSE/FOGLIO_ISTRUZIONI/I07380000QN.pdf" TargetMode="External"/><Relationship Id="rId62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83" Type="http://schemas.openxmlformats.org/officeDocument/2006/relationships/hyperlink" Target="https://products.tyman-international.com/pub/media/scambio/GIESSE/SCHEDA_TECNICA/EN/FAC_DISPOSITIVO_DI_ARRESTO_ANTA.pdf" TargetMode="External"/><Relationship Id="rId88" Type="http://schemas.openxmlformats.org/officeDocument/2006/relationships/hyperlink" Target="https://products.tyman-international.com/pub/media/scambio/GIESSE/FOGLIO_ISTRUZIONI/I07400000QN.pdf" TargetMode="External"/><Relationship Id="rId111" Type="http://schemas.openxmlformats.org/officeDocument/2006/relationships/hyperlink" Target="https://products.tyman-international.com/pub/media/scambio/GIESSE/FOGLIO_ISTRUZIONI/I07380000QN.pdf" TargetMode="External"/><Relationship Id="rId132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153" Type="http://schemas.openxmlformats.org/officeDocument/2006/relationships/hyperlink" Target="https://products.tyman-international.com/pub/media/scambio/GIESSE/SCHEDA_TECNICA/EN/FAC_DISPOSITIVO_DI_ARRESTO_ANTA.pdf" TargetMode="External"/><Relationship Id="rId15" Type="http://schemas.openxmlformats.org/officeDocument/2006/relationships/hyperlink" Target="https://products.tyman-international.com/pub/media/scambio/GIESSE/FOGLIO_ISTRUZIONI/I07380000QN.pdf" TargetMode="External"/><Relationship Id="rId36" Type="http://schemas.openxmlformats.org/officeDocument/2006/relationships/hyperlink" Target="https://products.tyman-international.com/pub/media/scambio/GIESSE/FOGLIO_ISTRUZIONI/I07380000QN.pdf" TargetMode="External"/><Relationship Id="rId57" Type="http://schemas.openxmlformats.org/officeDocument/2006/relationships/hyperlink" Target="https://products.tyman-international.com/pub/media/scambio/GIESSE/SCHEDA_TECNICA/EN/FAC_DISPOSITIVO_DI_ARRESTO_ANTA.pdf" TargetMode="External"/><Relationship Id="rId106" Type="http://schemas.openxmlformats.org/officeDocument/2006/relationships/hyperlink" Target="https://products.tyman-international.com/pub/media/scambio/GIESSE/FOGLIO_ISTRUZIONI/I07380000QN.pdf" TargetMode="External"/><Relationship Id="rId127" Type="http://schemas.openxmlformats.org/officeDocument/2006/relationships/hyperlink" Target="https://products.tyman-international.com/pub/media/scambio/GIESSE/FOGLIO_ISTRUZIONI/I07380000QN.pdf" TargetMode="External"/><Relationship Id="rId10" Type="http://schemas.openxmlformats.org/officeDocument/2006/relationships/hyperlink" Target="https://products.tyman-international.com/pub/media/scambio/GIESSE/FOGLIO_ISTRUZIONI/I07380000QN.pdf" TargetMode="External"/><Relationship Id="rId31" Type="http://schemas.openxmlformats.org/officeDocument/2006/relationships/hyperlink" Target="https://products.tyman-international.com/pub/media/scambio/GIESSE/FOGLIO_ISTRUZIONI/I0508001.pdf" TargetMode="External"/><Relationship Id="rId52" Type="http://schemas.openxmlformats.org/officeDocument/2006/relationships/hyperlink" Target="https://products.tyman-international.com/pub/media/scambio/GIESSE/FOGLIO_ISTRUZIONI/I08220000QN.pdf" TargetMode="External"/><Relationship Id="rId73" Type="http://schemas.openxmlformats.org/officeDocument/2006/relationships/hyperlink" Target="https://products.tyman-international.com/pub/media/scambio/GIESSE/FOGLIO_ISTRUZIONI/I07380000QN.pdf" TargetMode="External"/><Relationship Id="rId78" Type="http://schemas.openxmlformats.org/officeDocument/2006/relationships/hyperlink" Target="https://products.tyman-international.com/pub/media/scambio/GIESSE/SCHEDA_TECNICA/EN/FAC_MARTELLINA_ASIA.pdf" TargetMode="External"/><Relationship Id="rId94" Type="http://schemas.openxmlformats.org/officeDocument/2006/relationships/hyperlink" Target="https://products.tyman-international.com/pub/media/scambio/GIESSE/SCHEDA_TECNICA/EN/FAC_MARTELLINA_ASIA.pdf" TargetMode="External"/><Relationship Id="rId99" Type="http://schemas.openxmlformats.org/officeDocument/2006/relationships/hyperlink" Target="https://products.tyman-international.com/pub/media/scambio/GIESSE/FOGLIO_ISTRUZIONI/I07400000QN.pdf" TargetMode="External"/><Relationship Id="rId101" Type="http://schemas.openxmlformats.org/officeDocument/2006/relationships/hyperlink" Target="https://products.tyman-international.com/pub/media/scambio/GIESSE/FOGLIO_ISTRUZIONI/I0508001.pdf" TargetMode="External"/><Relationship Id="rId122" Type="http://schemas.openxmlformats.org/officeDocument/2006/relationships/hyperlink" Target="https://products.tyman-international.com/pub/media/scambio/GIESSE/FOGLIO_ISTRUZIONI/I08220000QN.pdf" TargetMode="External"/><Relationship Id="rId143" Type="http://schemas.openxmlformats.org/officeDocument/2006/relationships/hyperlink" Target="https://products.tyman-international.com/pub/media/scambio/GIESSE/FOGLIO_ISTRUZIONI/I07380000QN.pdf" TargetMode="External"/><Relationship Id="rId148" Type="http://schemas.openxmlformats.org/officeDocument/2006/relationships/hyperlink" Target="https://products.tyman-international.com/pub/media/scambio/GIESSE/SCHEDA_TECNICA/EN/FAC_MARTELLINA_ASIA.pdf" TargetMode="External"/><Relationship Id="rId4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9" Type="http://schemas.openxmlformats.org/officeDocument/2006/relationships/hyperlink" Target="https://products.tyman-international.com/pub/media/scambio/GIESSE/SCHEDA_TECNICA/EN/FAC_MARTELLINA_ASIA.pdf" TargetMode="External"/><Relationship Id="rId26" Type="http://schemas.openxmlformats.org/officeDocument/2006/relationships/hyperlink" Target="https://products.tyman-international.com/pub/media/scambio/GIESSE/FOGLIO_ISTRUZIONI/I08220000QN.pdf" TargetMode="External"/><Relationship Id="rId47" Type="http://schemas.openxmlformats.org/officeDocument/2006/relationships/hyperlink" Target="https://products.tyman-international.com/pub/media/scambio/GIESSE/FOGLIO_ISTRUZIONI/I07380000QN.pdf" TargetMode="External"/><Relationship Id="rId68" Type="http://schemas.openxmlformats.org/officeDocument/2006/relationships/hyperlink" Target="https://products.tyman-international.com/pub/media/scambio/GIESSE/FOGLIO_ISTRUZIONI/I07380000QN.pdf" TargetMode="External"/><Relationship Id="rId89" Type="http://schemas.openxmlformats.org/officeDocument/2006/relationships/hyperlink" Target="https://products.tyman-international.com/pub/media/scambio/GIESSE/SCHEDA_TECNICA/EN/FAC_DISPOSITIVO_DI_ARRESTO_ANTA.pdf" TargetMode="External"/><Relationship Id="rId112" Type="http://schemas.openxmlformats.org/officeDocument/2006/relationships/hyperlink" Target="https://products.tyman-international.com/pub/media/scambio/GIESSE/FOGLIO_ISTRUZIONI/I07400000QN.pdf" TargetMode="External"/><Relationship Id="rId133" Type="http://schemas.openxmlformats.org/officeDocument/2006/relationships/hyperlink" Target="https://products.tyman-international.com/pub/media/scambio/GIESSE/FOGLIO_ISTRUZIONI/I0508001.pdf" TargetMode="External"/><Relationship Id="rId154" Type="http://schemas.openxmlformats.org/officeDocument/2006/relationships/hyperlink" Target="https://products.tyman-international.com/pub/media/scambio/GIESSE/FOGLIO_ISTRUZIONI/I08220000QN.pdf" TargetMode="External"/><Relationship Id="rId16" Type="http://schemas.openxmlformats.org/officeDocument/2006/relationships/hyperlink" Target="https://products.tyman-international.com/pub/media/scambio/GIESSE/FOGLIO_ISTRUZIONI/I07400000QN.pdf" TargetMode="External"/><Relationship Id="rId37" Type="http://schemas.openxmlformats.org/officeDocument/2006/relationships/hyperlink" Target="https://products.tyman-international.com/pub/media/scambio/GIESSE/FOGLIO_ISTRUZIONI/I07400000QN.pdf" TargetMode="External"/><Relationship Id="rId58" Type="http://schemas.openxmlformats.org/officeDocument/2006/relationships/hyperlink" Target="https://products.tyman-international.com/pub/media/scambio/GIESSE/FOGLIO_ISTRUZIONI/I08220000QN.pdf" TargetMode="External"/><Relationship Id="rId79" Type="http://schemas.openxmlformats.org/officeDocument/2006/relationships/hyperlink" Target="https://products.tyman-international.com/pub/media/scambio/GIESSE/FOGLIO_ISTRUZIONI/I07380000QN.pdf" TargetMode="External"/><Relationship Id="rId102" Type="http://schemas.openxmlformats.org/officeDocument/2006/relationships/hyperlink" Target="https://products.tyman-international.com/pub/media/scambio/GIESSE/SCHEDA_TECNICA/EN/FAC_DISPOSITIVO_DI_ARRESTO_ANTA.pdf" TargetMode="External"/><Relationship Id="rId123" Type="http://schemas.openxmlformats.org/officeDocument/2006/relationships/hyperlink" Target="https://products.tyman-international.com/pub/media/scambio/GIESSE/SCHEDA_TECNICA/EN/FAC_MARTELLINA_ASIA.pdf" TargetMode="External"/><Relationship Id="rId144" Type="http://schemas.openxmlformats.org/officeDocument/2006/relationships/hyperlink" Target="https://products.tyman-international.com/pub/media/scambio/GIESSE/FOGLIO_ISTRUZIONI/I07400000QN.pdf" TargetMode="External"/><Relationship Id="rId90" Type="http://schemas.openxmlformats.org/officeDocument/2006/relationships/hyperlink" Target="https://products.tyman-international.com/pub/media/scambio/GIESSE/FOGLIO_ISTRUZIONI/I08220000QN.pdf" TargetMode="External"/><Relationship Id="rId27" Type="http://schemas.openxmlformats.org/officeDocument/2006/relationships/hyperlink" Target="https://products.tyman-international.com/pub/media/scambio/GIESSE/SCHEDA_TECNICA/EN/FAC_MARTELLINA_ASIA.pdf" TargetMode="External"/><Relationship Id="rId48" Type="http://schemas.openxmlformats.org/officeDocument/2006/relationships/hyperlink" Target="https://products.tyman-international.com/pub/media/scambio/GIESSE/FOGLIO_ISTRUZIONI/I07400000QN.pdf" TargetMode="External"/><Relationship Id="rId69" Type="http://schemas.openxmlformats.org/officeDocument/2006/relationships/hyperlink" Target="https://products.tyman-international.com/pub/media/scambio/GIESSE/FOGLIO_ISTRUZIONI/I07400000QN.pdf" TargetMode="External"/><Relationship Id="rId113" Type="http://schemas.openxmlformats.org/officeDocument/2006/relationships/hyperlink" Target="https://products.tyman-international.com/pub/media/scambio/GIESSE/SCHEDA_TECNICA/EN/FAC_MOVIMENTAZIONI_GHIBO_MONODIREZIONALE_AP_ESTERNA.pdf" TargetMode="External"/><Relationship Id="rId134" Type="http://schemas.openxmlformats.org/officeDocument/2006/relationships/hyperlink" Target="https://products.tyman-international.com/pub/media/scambio/GIESSE/SCHEDA_TECNICA/EN/FAC_DISPOSITIVO_DI_ARRESTO_ANTA.pdf" TargetMode="External"/><Relationship Id="rId80" Type="http://schemas.openxmlformats.org/officeDocument/2006/relationships/hyperlink" Target="https://products.tyman-international.com/pub/media/scambio/GIESSE/FOGLIO_ISTRUZIONI/I07400000QN.pdf" TargetMode="External"/><Relationship Id="rId155" Type="http://schemas.openxmlformats.org/officeDocument/2006/relationships/hyperlink" Target="https://products.tyman-international.com/pub/media/scambio/GIESSE/SCHEDA_TECNICA/EN/FAC_CARRELLI_2_RUOTE_R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4:C4"/>
  <sheetViews>
    <sheetView workbookViewId="0">
      <selection activeCell="S10" sqref="S10"/>
    </sheetView>
  </sheetViews>
  <sheetFormatPr defaultColWidth="8.85546875" defaultRowHeight="18" x14ac:dyDescent="0.25"/>
  <cols>
    <col min="1" max="1" width="8.85546875" style="2"/>
    <col min="2" max="2" width="25.42578125" style="1" customWidth="1"/>
    <col min="3" max="3" width="39.28515625" style="1" customWidth="1"/>
    <col min="4" max="4" width="17.85546875" style="1" customWidth="1"/>
    <col min="5" max="16384" width="8.85546875" style="1"/>
  </cols>
  <sheetData>
    <row r="4" spans="2:3" ht="26.25" x14ac:dyDescent="0.4">
      <c r="B4" s="3" t="s">
        <v>0</v>
      </c>
      <c r="C4" s="4" t="s">
        <v>1</v>
      </c>
    </row>
  </sheetData>
  <hyperlinks>
    <hyperlink ref="C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9B62-7ECF-4A6F-B057-7D6E0CBBC575}">
  <sheetPr>
    <outlinePr summaryBelow="0"/>
    <pageSetUpPr fitToPage="1"/>
  </sheetPr>
  <dimension ref="A1:P89"/>
  <sheetViews>
    <sheetView showGridLines="0" view="pageBreakPreview" zoomScale="70" zoomScaleNormal="70" zoomScaleSheetLayoutView="70" workbookViewId="0">
      <pane ySplit="6" topLeftCell="A7" activePane="bottomLeft" state="frozen"/>
      <selection activeCell="B6" sqref="B6"/>
      <selection pane="bottomLeft" activeCell="B6" sqref="B6"/>
    </sheetView>
  </sheetViews>
  <sheetFormatPr defaultColWidth="9.140625" defaultRowHeight="15.75" x14ac:dyDescent="0.25"/>
  <cols>
    <col min="1" max="1" width="16.28515625" style="5" customWidth="1"/>
    <col min="2" max="2" width="24.42578125" style="5" customWidth="1"/>
    <col min="3" max="3" width="21" style="5" customWidth="1"/>
    <col min="4" max="4" width="69.140625" style="5" customWidth="1"/>
    <col min="5" max="5" width="9.42578125" style="5" customWidth="1"/>
    <col min="6" max="6" width="11" style="49" customWidth="1"/>
    <col min="7" max="7" width="11.28515625" style="45" customWidth="1"/>
    <col min="8" max="8" width="12.42578125" style="82" bestFit="1" customWidth="1"/>
    <col min="9" max="9" width="18.7109375" style="47" bestFit="1" customWidth="1"/>
    <col min="10" max="10" width="33.85546875" style="52" customWidth="1"/>
    <col min="11" max="11" width="25.28515625" style="38" hidden="1" customWidth="1"/>
    <col min="12" max="12" width="28.5703125" style="38" hidden="1" customWidth="1"/>
    <col min="13" max="13" width="20.7109375" style="5" hidden="1" customWidth="1"/>
    <col min="14" max="16384" width="9.140625" style="5"/>
  </cols>
  <sheetData>
    <row r="1" spans="1:13" ht="27" customHeight="1" x14ac:dyDescent="0.25">
      <c r="A1" s="112" t="s">
        <v>2</v>
      </c>
      <c r="B1" s="58"/>
      <c r="C1" s="57"/>
      <c r="D1" s="58"/>
      <c r="E1" s="58"/>
      <c r="F1" s="109"/>
      <c r="G1" s="94"/>
      <c r="H1" s="58"/>
      <c r="I1" s="58"/>
      <c r="J1" s="90"/>
      <c r="K1" s="59"/>
      <c r="L1" s="59"/>
    </row>
    <row r="2" spans="1:13" ht="27" customHeight="1" x14ac:dyDescent="0.25">
      <c r="A2" s="60" t="s">
        <v>3</v>
      </c>
      <c r="B2" s="61"/>
      <c r="C2" s="60"/>
      <c r="D2" s="61"/>
      <c r="E2" s="61"/>
      <c r="F2" s="110"/>
      <c r="G2" s="95"/>
      <c r="H2" s="61"/>
      <c r="I2" s="60" t="s">
        <v>4</v>
      </c>
      <c r="J2" s="91"/>
      <c r="K2" s="62"/>
      <c r="L2" s="62"/>
    </row>
    <row r="3" spans="1:13" x14ac:dyDescent="0.25">
      <c r="A3" s="63" t="s">
        <v>5</v>
      </c>
      <c r="B3" s="6"/>
      <c r="C3" s="63"/>
      <c r="D3" s="6"/>
      <c r="E3" s="6"/>
      <c r="F3" s="16"/>
      <c r="G3" s="7"/>
      <c r="H3" s="6"/>
      <c r="I3" s="64" t="str">
        <f ca="1">DAY(TODAY())&amp;" Tháng "&amp;MONTH(TODAY())&amp;" "&amp;YEAR(TODAY())</f>
        <v>21 Tháng 1 2026</v>
      </c>
      <c r="J3" s="92"/>
      <c r="K3" s="65"/>
      <c r="L3" s="65"/>
    </row>
    <row r="4" spans="1:13" ht="24" customHeight="1" x14ac:dyDescent="0.25">
      <c r="A4" s="8" t="s">
        <v>6</v>
      </c>
      <c r="B4" s="8" t="s">
        <v>7</v>
      </c>
      <c r="C4" s="8"/>
      <c r="D4" s="11" t="s">
        <v>8</v>
      </c>
      <c r="E4" s="11"/>
      <c r="F4" s="16"/>
      <c r="G4" s="7"/>
      <c r="H4" s="6"/>
      <c r="I4" s="6"/>
      <c r="J4" s="42"/>
      <c r="K4" s="12"/>
      <c r="L4" s="5"/>
    </row>
    <row r="5" spans="1:13" ht="52.5" customHeight="1" x14ac:dyDescent="0.25">
      <c r="A5" s="154" t="s">
        <v>73</v>
      </c>
      <c r="B5" s="154"/>
      <c r="C5" s="154"/>
      <c r="D5" s="154"/>
      <c r="E5" s="154"/>
      <c r="F5" s="154"/>
      <c r="G5" s="154"/>
      <c r="H5" s="154"/>
      <c r="I5" s="154"/>
      <c r="J5" s="154"/>
      <c r="K5" s="66"/>
      <c r="L5" s="66"/>
    </row>
    <row r="6" spans="1:13" ht="42" customHeight="1" thickBot="1" x14ac:dyDescent="0.3">
      <c r="A6" s="134" t="s">
        <v>55</v>
      </c>
      <c r="B6" s="134" t="s">
        <v>9</v>
      </c>
      <c r="C6" s="134" t="s">
        <v>56</v>
      </c>
      <c r="D6" s="134" t="s">
        <v>57</v>
      </c>
      <c r="E6" s="135" t="s">
        <v>58</v>
      </c>
      <c r="F6" s="135" t="s">
        <v>59</v>
      </c>
      <c r="G6" s="136" t="s">
        <v>60</v>
      </c>
      <c r="H6" s="135" t="s">
        <v>62</v>
      </c>
      <c r="I6" s="137" t="s">
        <v>63</v>
      </c>
      <c r="J6" s="138" t="s">
        <v>61</v>
      </c>
      <c r="K6" s="133" t="s">
        <v>49</v>
      </c>
      <c r="L6" s="13" t="s">
        <v>50</v>
      </c>
    </row>
    <row r="7" spans="1:13" ht="39.75" customHeight="1" x14ac:dyDescent="0.25">
      <c r="A7" s="105" t="s">
        <v>77</v>
      </c>
      <c r="B7" s="121"/>
      <c r="C7" s="122"/>
      <c r="D7" s="128"/>
      <c r="E7" s="123">
        <v>1</v>
      </c>
      <c r="F7" s="124" t="s">
        <v>14</v>
      </c>
      <c r="G7" s="125"/>
      <c r="H7" s="106"/>
      <c r="I7" s="107">
        <f>SUM(I8:I17)</f>
        <v>5357897.2464000005</v>
      </c>
      <c r="J7" s="132"/>
      <c r="K7" s="28"/>
      <c r="L7" s="29"/>
    </row>
    <row r="8" spans="1:13" s="16" customFormat="1" ht="41.25" customHeight="1" x14ac:dyDescent="0.5">
      <c r="A8" s="130"/>
      <c r="B8" s="152"/>
      <c r="C8" s="18" t="s">
        <v>10</v>
      </c>
      <c r="D8" s="19" t="str">
        <f>VLOOKUP(C8,[1]giá!$B:$G,2,0)</f>
        <v>KORA DOOR HANDLE (PAIR)/ tay nắm cửa đi kiểu KORA gồm suốt L=110mm, vít. Màu bạc giesse</v>
      </c>
      <c r="E8" s="71">
        <v>1</v>
      </c>
      <c r="F8" s="97" t="str">
        <f>VLOOKUP(C8,[1]giá!$B:$G,4,0)</f>
        <v>Cặp</v>
      </c>
      <c r="G8" s="20">
        <f t="shared" ref="G8:G17" si="0">$E$7*E8</f>
        <v>1</v>
      </c>
      <c r="H8" s="70">
        <f>VLOOKUP(C8,[1]giá!$B:$G,5,0)</f>
        <v>631477.94400000013</v>
      </c>
      <c r="I8" s="73">
        <f t="shared" ref="I8:I17" si="1">G8*H8</f>
        <v>631477.94400000013</v>
      </c>
      <c r="J8" s="146" t="s">
        <v>64</v>
      </c>
      <c r="K8" s="31" t="s">
        <v>11</v>
      </c>
      <c r="L8" s="30" t="s">
        <v>51</v>
      </c>
    </row>
    <row r="9" spans="1:13" s="16" customFormat="1" ht="41.25" customHeight="1" x14ac:dyDescent="0.5">
      <c r="A9" s="119"/>
      <c r="B9" s="153"/>
      <c r="C9" s="18" t="s">
        <v>12</v>
      </c>
      <c r="D9" s="19" t="str">
        <f>VLOOKUP(C9,[1]giá!$B:$G,2,0)</f>
        <v>Kora door handle (pair)/ Tay nắm cửa đi kiểu KORA gồm suốt L=110mm, vít. Màu Đen</v>
      </c>
      <c r="E9" s="71"/>
      <c r="F9" s="97" t="str">
        <f>VLOOKUP(C9,[1]giá!$B:$G,4,0)</f>
        <v>Cặp</v>
      </c>
      <c r="G9" s="20">
        <f t="shared" si="0"/>
        <v>0</v>
      </c>
      <c r="H9" s="70">
        <f>VLOOKUP(C9,[1]giá!$B:$G,5,0)</f>
        <v>658867.34879999992</v>
      </c>
      <c r="I9" s="73">
        <f t="shared" si="1"/>
        <v>0</v>
      </c>
      <c r="J9" s="146"/>
      <c r="K9" s="31"/>
      <c r="L9" s="30"/>
    </row>
    <row r="10" spans="1:13" s="16" customFormat="1" ht="41.25" customHeight="1" x14ac:dyDescent="0.5">
      <c r="A10" s="119"/>
      <c r="B10" s="152"/>
      <c r="C10" s="22" t="s">
        <v>18</v>
      </c>
      <c r="D10" s="23" t="str">
        <f>VLOOKUP(C10,[1]giá!$B:$G,2,0)</f>
        <v>CYLINDER COVER PLATE SQUARED / Ốp lõi khóa mặt chữ nhật màu bạc GIESSE</v>
      </c>
      <c r="E10" s="69">
        <v>2</v>
      </c>
      <c r="F10" s="75" t="str">
        <f>VLOOKUP(C10,[1]giá!$B:$G,4,0)</f>
        <v>Bộ</v>
      </c>
      <c r="G10" s="24">
        <f t="shared" si="0"/>
        <v>2</v>
      </c>
      <c r="H10" s="70">
        <f>VLOOKUP(C10,[1]giá!$B:$G,5,0)</f>
        <v>134664.5736</v>
      </c>
      <c r="I10" s="73">
        <f t="shared" si="1"/>
        <v>269329.14720000001</v>
      </c>
      <c r="J10" s="146" t="s">
        <v>64</v>
      </c>
      <c r="K10" s="31" t="s">
        <v>19</v>
      </c>
      <c r="L10" s="30"/>
    </row>
    <row r="11" spans="1:13" s="16" customFormat="1" ht="41.25" customHeight="1" x14ac:dyDescent="0.5">
      <c r="A11" s="119"/>
      <c r="B11" s="153"/>
      <c r="C11" s="18" t="s">
        <v>20</v>
      </c>
      <c r="D11" s="19" t="str">
        <f>VLOOKUP(C11,[1]giá!$B:$G,2,0)</f>
        <v>CYLINDER COVER PLATE SQUARED / Ốp lõi khóa mặt chữ nhật màu đen</v>
      </c>
      <c r="E11" s="72"/>
      <c r="F11" s="97" t="str">
        <f>VLOOKUP(C11,[1]giá!$B:$G,4,0)</f>
        <v>Bộ</v>
      </c>
      <c r="G11" s="20">
        <f t="shared" si="0"/>
        <v>0</v>
      </c>
      <c r="H11" s="70">
        <f>VLOOKUP(C11,[1]giá!$B:$G,5,0)</f>
        <v>134664.5736</v>
      </c>
      <c r="I11" s="73">
        <f t="shared" si="1"/>
        <v>0</v>
      </c>
      <c r="J11" s="146"/>
      <c r="K11" s="31"/>
      <c r="L11" s="30"/>
    </row>
    <row r="12" spans="1:13" s="16" customFormat="1" ht="59.25" customHeight="1" x14ac:dyDescent="0.5">
      <c r="A12" s="119"/>
      <c r="B12" s="26"/>
      <c r="C12" s="22" t="s">
        <v>13</v>
      </c>
      <c r="D12" s="23" t="str">
        <f>VLOOKUP(C12,[1]giá!$B:$G,2,0)</f>
        <v>LOCKS WITH DEAD BOLT AND SPRING LATCH/Thân khóa đơn điểm tim 35mm</v>
      </c>
      <c r="E12" s="69">
        <v>1</v>
      </c>
      <c r="F12" s="75" t="str">
        <f>VLOOKUP(C12,[1]giá!$B:$G,4,0)</f>
        <v>Bộ</v>
      </c>
      <c r="G12" s="24">
        <f t="shared" si="0"/>
        <v>1</v>
      </c>
      <c r="H12" s="70">
        <f>VLOOKUP(C12,[1]giá!$B:$G,5,0)</f>
        <v>856679.71679999994</v>
      </c>
      <c r="I12" s="73">
        <f t="shared" si="1"/>
        <v>856679.71679999994</v>
      </c>
      <c r="J12" s="51"/>
      <c r="K12" s="31" t="s">
        <v>52</v>
      </c>
      <c r="L12" s="30" t="s">
        <v>51</v>
      </c>
    </row>
    <row r="13" spans="1:13" s="16" customFormat="1" ht="60" customHeight="1" x14ac:dyDescent="0.5">
      <c r="A13" s="119"/>
      <c r="B13" s="26"/>
      <c r="C13" s="22" t="s">
        <v>17</v>
      </c>
      <c r="D13" s="23" t="str">
        <f>VLOOKUP(C13,[1]giá!$B:$G,2,0)</f>
        <v>FLAT SQUADRE COUNTERPLATE/ miệng khóa không điều chỉnh</v>
      </c>
      <c r="E13" s="69">
        <v>1</v>
      </c>
      <c r="F13" s="75" t="str">
        <f>VLOOKUP(C13,[1]giá!$B:$G,4,0)</f>
        <v>Chiếc</v>
      </c>
      <c r="G13" s="24">
        <f t="shared" si="0"/>
        <v>1</v>
      </c>
      <c r="H13" s="70">
        <f>VLOOKUP(C13,[1]giá!$B:$G,5,0)</f>
        <v>161293.16159999999</v>
      </c>
      <c r="I13" s="73">
        <f t="shared" si="1"/>
        <v>161293.16159999999</v>
      </c>
      <c r="J13" s="51"/>
      <c r="K13" s="31" t="s">
        <v>16</v>
      </c>
      <c r="L13" s="30" t="s">
        <v>51</v>
      </c>
    </row>
    <row r="14" spans="1:13" s="16" customFormat="1" ht="36" customHeight="1" x14ac:dyDescent="0.5">
      <c r="A14" s="119"/>
      <c r="B14" s="150"/>
      <c r="C14" s="22" t="s">
        <v>66</v>
      </c>
      <c r="D14" s="23" t="s">
        <v>70</v>
      </c>
      <c r="E14" s="69">
        <v>1</v>
      </c>
      <c r="F14" s="75" t="s">
        <v>15</v>
      </c>
      <c r="G14" s="24">
        <f t="shared" si="0"/>
        <v>1</v>
      </c>
      <c r="H14" s="70">
        <f>598697*1.2</f>
        <v>718436.4</v>
      </c>
      <c r="I14" s="73">
        <f t="shared" si="1"/>
        <v>718436.4</v>
      </c>
      <c r="J14" s="50" t="s">
        <v>68</v>
      </c>
      <c r="K14" s="31"/>
      <c r="L14" s="131"/>
      <c r="M14" s="76"/>
    </row>
    <row r="15" spans="1:13" s="16" customFormat="1" ht="36" customHeight="1" x14ac:dyDescent="0.5">
      <c r="A15" s="119"/>
      <c r="B15" s="151"/>
      <c r="C15" s="22" t="s">
        <v>66</v>
      </c>
      <c r="D15" s="23" t="s">
        <v>71</v>
      </c>
      <c r="E15" s="69"/>
      <c r="F15" s="75" t="s">
        <v>15</v>
      </c>
      <c r="G15" s="24">
        <f t="shared" si="0"/>
        <v>0</v>
      </c>
      <c r="H15" s="70">
        <f>619836*1.2</f>
        <v>743803.2</v>
      </c>
      <c r="I15" s="73">
        <f t="shared" si="1"/>
        <v>0</v>
      </c>
      <c r="J15" s="50" t="s">
        <v>67</v>
      </c>
      <c r="K15" s="31"/>
      <c r="L15" s="131"/>
      <c r="M15" s="76"/>
    </row>
    <row r="16" spans="1:13" s="16" customFormat="1" ht="45.75" customHeight="1" x14ac:dyDescent="0.5">
      <c r="A16" s="119"/>
      <c r="B16" s="144"/>
      <c r="C16" s="22" t="s">
        <v>24</v>
      </c>
      <c r="D16" s="23" t="str">
        <f>VLOOKUP(C16,[1]giá!$B:$G,2,0)</f>
        <v>Fulcra hinge euro groove/ Bản lề 4D Rãnh C Màu Bạc ánh kim, tải trọng  150kg</v>
      </c>
      <c r="E16" s="69">
        <v>3</v>
      </c>
      <c r="F16" s="75" t="str">
        <f>VLOOKUP(C16,[1]giá!$B:$G,4,0)</f>
        <v>Bộ</v>
      </c>
      <c r="G16" s="24">
        <f t="shared" si="0"/>
        <v>3</v>
      </c>
      <c r="H16" s="70">
        <f>VLOOKUP(C16,[1]giá!$B:$G,5,0)</f>
        <v>906893.62560000003</v>
      </c>
      <c r="I16" s="73">
        <f t="shared" si="1"/>
        <v>2720680.8768000002</v>
      </c>
      <c r="J16" s="146" t="s">
        <v>64</v>
      </c>
      <c r="K16" s="31" t="s">
        <v>25</v>
      </c>
      <c r="L16" s="30" t="s">
        <v>51</v>
      </c>
    </row>
    <row r="17" spans="1:12" s="16" customFormat="1" ht="45.75" customHeight="1" x14ac:dyDescent="0.5">
      <c r="A17" s="129"/>
      <c r="B17" s="145"/>
      <c r="C17" s="18" t="s">
        <v>26</v>
      </c>
      <c r="D17" s="19" t="str">
        <f>VLOOKUP(C17,[1]giá!$B:$G,2,0)</f>
        <v>Fulcra hinge euro groove/ Bản lề 4D Rãnh C Màu Đen, tải trọng  150kg</v>
      </c>
      <c r="E17" s="72"/>
      <c r="F17" s="97" t="str">
        <f>VLOOKUP(C17,[1]giá!$B:$G,4,0)</f>
        <v>Bộ</v>
      </c>
      <c r="G17" s="20">
        <f t="shared" si="0"/>
        <v>0</v>
      </c>
      <c r="H17" s="70">
        <f>VLOOKUP(C17,[1]giá!$B:$G,5,0)</f>
        <v>897763.82400000002</v>
      </c>
      <c r="I17" s="73">
        <f t="shared" si="1"/>
        <v>0</v>
      </c>
      <c r="J17" s="146"/>
      <c r="K17" s="31"/>
      <c r="L17" s="30"/>
    </row>
    <row r="18" spans="1:12" s="16" customFormat="1" ht="39.75" customHeight="1" x14ac:dyDescent="0.5">
      <c r="A18" s="27" t="s">
        <v>72</v>
      </c>
      <c r="B18" s="79"/>
      <c r="C18" s="80"/>
      <c r="D18" s="74"/>
      <c r="E18" s="81">
        <v>1</v>
      </c>
      <c r="F18" s="98" t="s">
        <v>14</v>
      </c>
      <c r="G18" s="96"/>
      <c r="H18" s="77"/>
      <c r="I18" s="78">
        <f>SUM(I19:I26)</f>
        <v>1500330.7296</v>
      </c>
      <c r="J18" s="93"/>
      <c r="K18" s="14"/>
      <c r="L18" s="15"/>
    </row>
    <row r="19" spans="1:12" s="16" customFormat="1" ht="42" customHeight="1" x14ac:dyDescent="0.5">
      <c r="A19" s="139"/>
      <c r="B19" s="152"/>
      <c r="C19" s="22" t="s">
        <v>27</v>
      </c>
      <c r="D19" s="23" t="str">
        <f>VLOOKUP(C19,[1]giá!$B:$G,2,0)</f>
        <v>KORA 0-90 CREMONE/ Tay nắm cửa sổ kiểu KORA, dùng cá, Màu Bạc Giesse</v>
      </c>
      <c r="E19" s="69">
        <v>1</v>
      </c>
      <c r="F19" s="75" t="str">
        <f>VLOOKUP(C19,[1]giá!$B:$G,4,0)</f>
        <v>Chiếc</v>
      </c>
      <c r="G19" s="24">
        <f t="shared" ref="G19:G24" si="2">$E$18*E19</f>
        <v>1</v>
      </c>
      <c r="H19" s="70">
        <f>VLOOKUP(C19,[1]giá!$B:$G,5,0)</f>
        <v>486922.75200000004</v>
      </c>
      <c r="I19" s="73">
        <f t="shared" ref="I19:I26" si="3">G19*H19</f>
        <v>486922.75200000004</v>
      </c>
      <c r="J19" s="146" t="s">
        <v>64</v>
      </c>
      <c r="K19" s="31"/>
      <c r="L19" s="15"/>
    </row>
    <row r="20" spans="1:12" s="16" customFormat="1" ht="42" customHeight="1" x14ac:dyDescent="0.5">
      <c r="A20" s="140"/>
      <c r="B20" s="153"/>
      <c r="C20" s="18" t="s">
        <v>28</v>
      </c>
      <c r="D20" s="19" t="str">
        <f>VLOOKUP(C20,[1]giá!$B:$G,2,0)</f>
        <v>KORA 0-90 CREMONE/ Tay nắm cửa sổ kiểu KORA, dùng cá, Màu Đen</v>
      </c>
      <c r="E20" s="72"/>
      <c r="F20" s="97" t="str">
        <f>VLOOKUP(C20,[1]giá!$B:$G,4,0)</f>
        <v>Chiếc</v>
      </c>
      <c r="G20" s="20">
        <f t="shared" si="2"/>
        <v>0</v>
      </c>
      <c r="H20" s="70">
        <f>VLOOKUP(C20,[1]giá!$B:$G,5,0)</f>
        <v>486922.75200000004</v>
      </c>
      <c r="I20" s="73">
        <f t="shared" si="3"/>
        <v>0</v>
      </c>
      <c r="J20" s="146"/>
      <c r="K20" s="31"/>
      <c r="L20" s="15"/>
    </row>
    <row r="21" spans="1:12" s="16" customFormat="1" ht="66.75" customHeight="1" x14ac:dyDescent="0.5">
      <c r="A21" s="140"/>
      <c r="B21" s="21"/>
      <c r="C21" s="22" t="s">
        <v>30</v>
      </c>
      <c r="D21" s="23" t="str">
        <f>VLOOKUP(C21,[1]giá!$B:$G,2,0)</f>
        <v>KIT ASIA PLUS OUTWARD OPENING mm 45/ Cá  L=45mm dùng với bộ chia truyền động</v>
      </c>
      <c r="E21" s="69">
        <v>1</v>
      </c>
      <c r="F21" s="75" t="str">
        <f>VLOOKUP(C21,[1]giá!$B:$G,4,0)</f>
        <v>Bộ</v>
      </c>
      <c r="G21" s="24">
        <f t="shared" si="2"/>
        <v>1</v>
      </c>
      <c r="H21" s="70">
        <f>VLOOKUP(C21,[1]giá!$B:$G,5,0)</f>
        <v>89776.382399999988</v>
      </c>
      <c r="I21" s="73">
        <f t="shared" si="3"/>
        <v>89776.382399999988</v>
      </c>
      <c r="J21" s="50"/>
      <c r="K21" s="31"/>
      <c r="L21" s="15"/>
    </row>
    <row r="22" spans="1:12" s="16" customFormat="1" ht="66.75" customHeight="1" x14ac:dyDescent="0.5">
      <c r="A22" s="140"/>
      <c r="B22" s="21"/>
      <c r="C22" s="22" t="s">
        <v>29</v>
      </c>
      <c r="D22" s="23" t="str">
        <f>VLOOKUP(C22,[1]giá!$B:$G,2,0)</f>
        <v>ROD DRIVE DEVICE - PIN 18,5 MM/  Bộ đầu chia truyền động L=18,5mm</v>
      </c>
      <c r="E22" s="69">
        <v>1</v>
      </c>
      <c r="F22" s="75" t="str">
        <f>VLOOKUP(C22,[1]giá!$B:$G,4,0)</f>
        <v>Chiếc</v>
      </c>
      <c r="G22" s="24">
        <f t="shared" si="2"/>
        <v>1</v>
      </c>
      <c r="H22" s="70">
        <f>VLOOKUP(C22,[1]giá!$B:$G,5,0)</f>
        <v>30432.672000000002</v>
      </c>
      <c r="I22" s="73">
        <f t="shared" si="3"/>
        <v>30432.672000000002</v>
      </c>
      <c r="J22" s="50"/>
      <c r="K22" s="31"/>
      <c r="L22" s="15"/>
    </row>
    <row r="23" spans="1:12" s="16" customFormat="1" ht="66.75" customHeight="1" x14ac:dyDescent="0.5">
      <c r="A23" s="119"/>
      <c r="B23" s="21"/>
      <c r="C23" s="22" t="s">
        <v>23</v>
      </c>
      <c r="D23" s="23" t="str">
        <f>VLOOKUP(C23,[1]giá!$B:$G,2,0)</f>
        <v>ADJUSTABLE LOCKING PAWL/ Đầu khóa biên rời bắt trực tiếp vào thanh truyền động</v>
      </c>
      <c r="E23" s="69">
        <v>2</v>
      </c>
      <c r="F23" s="75" t="str">
        <f>VLOOKUP(C23,[1]giá!$B:$G,4,0)</f>
        <v>Chiếc</v>
      </c>
      <c r="G23" s="24">
        <f t="shared" si="2"/>
        <v>2</v>
      </c>
      <c r="H23" s="70">
        <f>VLOOKUP(C23,[1]giá!$B:$G,5,0)</f>
        <v>20542.053600000003</v>
      </c>
      <c r="I23" s="73">
        <f t="shared" si="3"/>
        <v>41084.107200000006</v>
      </c>
      <c r="J23" s="25"/>
      <c r="K23" s="17" t="s">
        <v>22</v>
      </c>
      <c r="L23" s="25"/>
    </row>
    <row r="24" spans="1:12" s="16" customFormat="1" ht="53.25" customHeight="1" x14ac:dyDescent="0.5">
      <c r="A24" s="119"/>
      <c r="B24" s="21"/>
      <c r="C24" s="22" t="s">
        <v>21</v>
      </c>
      <c r="D24" s="23" t="str">
        <f>VLOOKUP(C24,[1]giá!$B:$G,2,0)</f>
        <v>ADJUSTABLE SINGLE STRIKER FUTURA/ Vấu khóa có thể điều chỉnh lực siết.</v>
      </c>
      <c r="E24" s="69">
        <v>2</v>
      </c>
      <c r="F24" s="75" t="str">
        <f>VLOOKUP(C24,[1]giá!$B:$G,4,0)</f>
        <v>Bộ</v>
      </c>
      <c r="G24" s="24">
        <f t="shared" si="2"/>
        <v>2</v>
      </c>
      <c r="H24" s="70">
        <f>VLOOKUP(C24,[1]giá!$B:$G,5,0)</f>
        <v>31193.488799999996</v>
      </c>
      <c r="I24" s="73">
        <f t="shared" si="3"/>
        <v>62386.977599999991</v>
      </c>
      <c r="J24" s="25"/>
      <c r="K24" s="17" t="s">
        <v>22</v>
      </c>
      <c r="L24" s="25"/>
    </row>
    <row r="25" spans="1:12" s="16" customFormat="1" ht="66.75" customHeight="1" x14ac:dyDescent="0.5">
      <c r="A25" s="140"/>
      <c r="B25" s="21"/>
      <c r="C25" s="22" t="s">
        <v>33</v>
      </c>
      <c r="D25" s="23" t="str">
        <f>VLOOKUP(C25,[1]giá!$B:$G,2,0)</f>
        <v>ARM GS HD-TS HUNG 16"-TYPE EGR.-CP/ Bản lề A 16'/ bản lề A 16inch</v>
      </c>
      <c r="E25" s="69">
        <v>1</v>
      </c>
      <c r="F25" s="75" t="str">
        <f>VLOOKUP(C25,[1]giá!$B:$G,4,0)</f>
        <v>Cặp</v>
      </c>
      <c r="G25" s="24">
        <f t="shared" ref="G25:G26" si="4">$E$18*E25</f>
        <v>1</v>
      </c>
      <c r="H25" s="70">
        <f>VLOOKUP(C25,[1]giá!$B:$G,5,0)</f>
        <v>746361.28080000007</v>
      </c>
      <c r="I25" s="73">
        <f t="shared" si="3"/>
        <v>746361.28080000007</v>
      </c>
      <c r="J25" s="50"/>
      <c r="K25" s="31"/>
      <c r="L25" s="15"/>
    </row>
    <row r="26" spans="1:12" s="16" customFormat="1" ht="72" customHeight="1" x14ac:dyDescent="0.5">
      <c r="A26" s="141"/>
      <c r="B26" s="21"/>
      <c r="C26" s="22" t="s">
        <v>34</v>
      </c>
      <c r="D26" s="23" t="str">
        <f>VLOOKUP(C26,[1]giá!$B:$G,2,0)</f>
        <v>THICKNESS KIT FOR TOP HUNG ARM/ vật tư phụ đệm cho bản lề A</v>
      </c>
      <c r="E26" s="69">
        <v>1</v>
      </c>
      <c r="F26" s="75" t="str">
        <f>VLOOKUP(C26,[1]giá!$B:$G,4,0)</f>
        <v>Bộ</v>
      </c>
      <c r="G26" s="24">
        <f t="shared" si="4"/>
        <v>1</v>
      </c>
      <c r="H26" s="70">
        <f>VLOOKUP(C26,[1]giá!$B:$G,5,0)</f>
        <v>43366.557599999993</v>
      </c>
      <c r="I26" s="73">
        <f t="shared" si="3"/>
        <v>43366.557599999993</v>
      </c>
      <c r="J26" s="50"/>
      <c r="K26" s="31"/>
      <c r="L26" s="15"/>
    </row>
    <row r="27" spans="1:12" s="16" customFormat="1" ht="21" customHeight="1" x14ac:dyDescent="0.5">
      <c r="A27" s="100"/>
      <c r="B27" s="101"/>
      <c r="C27" s="101"/>
      <c r="D27" s="101"/>
      <c r="E27" s="101"/>
      <c r="F27" s="111"/>
      <c r="G27" s="102"/>
      <c r="H27" s="101"/>
      <c r="I27" s="103"/>
      <c r="J27" s="104"/>
      <c r="K27" s="36"/>
      <c r="L27" s="37"/>
    </row>
    <row r="28" spans="1:12" ht="87.75" customHeight="1" x14ac:dyDescent="0.25">
      <c r="A28" s="147" t="s">
        <v>65</v>
      </c>
      <c r="B28" s="148"/>
      <c r="C28" s="148"/>
      <c r="D28" s="148"/>
      <c r="E28" s="149" t="s">
        <v>69</v>
      </c>
      <c r="F28" s="149"/>
      <c r="G28" s="149"/>
      <c r="H28" s="149"/>
      <c r="I28" s="149"/>
      <c r="J28" s="149"/>
    </row>
    <row r="29" spans="1:12" ht="111" customHeight="1" x14ac:dyDescent="0.25">
      <c r="B29" s="6"/>
      <c r="E29" s="42"/>
      <c r="F29" s="16"/>
      <c r="G29" s="39"/>
    </row>
    <row r="30" spans="1:12" x14ac:dyDescent="0.25">
      <c r="B30" s="6"/>
      <c r="E30" s="42"/>
      <c r="F30" s="16"/>
      <c r="G30" s="39"/>
    </row>
    <row r="31" spans="1:12" x14ac:dyDescent="0.25">
      <c r="B31" s="6"/>
      <c r="E31" s="42"/>
      <c r="F31" s="16"/>
      <c r="G31" s="39"/>
    </row>
    <row r="32" spans="1:12" x14ac:dyDescent="0.25">
      <c r="B32" s="6"/>
      <c r="E32" s="42"/>
      <c r="F32" s="16"/>
      <c r="G32" s="39"/>
    </row>
    <row r="33" spans="1:12" x14ac:dyDescent="0.25">
      <c r="B33" s="6"/>
      <c r="E33" s="42"/>
      <c r="F33" s="16"/>
      <c r="G33" s="39"/>
    </row>
    <row r="34" spans="1:12" x14ac:dyDescent="0.25">
      <c r="B34" s="6"/>
      <c r="E34" s="42"/>
      <c r="F34" s="16"/>
      <c r="G34" s="39"/>
    </row>
    <row r="35" spans="1:12" x14ac:dyDescent="0.25">
      <c r="B35" s="6"/>
      <c r="E35" s="42"/>
      <c r="F35" s="16"/>
      <c r="G35" s="39"/>
    </row>
    <row r="36" spans="1:12" x14ac:dyDescent="0.25">
      <c r="B36" s="6"/>
      <c r="E36" s="42"/>
      <c r="F36" s="16"/>
      <c r="G36" s="39"/>
    </row>
    <row r="37" spans="1:12" x14ac:dyDescent="0.25">
      <c r="B37" s="6"/>
      <c r="E37" s="42"/>
      <c r="F37" s="16"/>
      <c r="G37" s="39"/>
    </row>
    <row r="38" spans="1:12" x14ac:dyDescent="0.25">
      <c r="B38" s="6"/>
      <c r="E38" s="42"/>
      <c r="F38" s="16"/>
      <c r="G38" s="39"/>
    </row>
    <row r="40" spans="1:12" s="6" customFormat="1" ht="20.100000000000001" customHeight="1" x14ac:dyDescent="0.5">
      <c r="A40" s="41"/>
      <c r="B40" s="42"/>
      <c r="C40" s="42"/>
      <c r="D40" s="42"/>
      <c r="E40" s="83"/>
      <c r="F40" s="16"/>
      <c r="G40" s="43"/>
      <c r="H40" s="84"/>
      <c r="I40" s="85"/>
      <c r="J40" s="42"/>
      <c r="K40" s="12"/>
      <c r="L40" s="12"/>
    </row>
    <row r="41" spans="1:12" s="6" customFormat="1" ht="20.100000000000001" customHeight="1" x14ac:dyDescent="0.5">
      <c r="A41" s="42"/>
      <c r="B41" s="42"/>
      <c r="C41" s="42"/>
      <c r="D41" s="42"/>
      <c r="E41" s="83"/>
      <c r="F41" s="16"/>
      <c r="G41" s="43"/>
      <c r="H41" s="84"/>
      <c r="I41" s="85"/>
      <c r="J41" s="42"/>
      <c r="K41" s="12"/>
      <c r="L41" s="12"/>
    </row>
    <row r="42" spans="1:12" s="6" customFormat="1" ht="20.100000000000001" customHeight="1" x14ac:dyDescent="0.5">
      <c r="A42" s="42"/>
      <c r="B42" s="42"/>
      <c r="C42" s="42"/>
      <c r="D42" s="42"/>
      <c r="E42" s="83"/>
      <c r="F42" s="16"/>
      <c r="G42" s="43"/>
      <c r="H42" s="84"/>
      <c r="I42" s="85"/>
      <c r="J42" s="42"/>
      <c r="K42" s="12"/>
      <c r="L42" s="12"/>
    </row>
    <row r="43" spans="1:12" s="6" customFormat="1" ht="12.75" customHeight="1" x14ac:dyDescent="0.5">
      <c r="A43" s="42"/>
      <c r="B43" s="42"/>
      <c r="C43" s="42"/>
      <c r="D43" s="42"/>
      <c r="E43" s="83"/>
      <c r="F43" s="16"/>
      <c r="G43" s="43"/>
      <c r="H43" s="84"/>
      <c r="I43" s="85"/>
      <c r="J43" s="42"/>
      <c r="K43" s="12"/>
      <c r="L43" s="12"/>
    </row>
    <row r="44" spans="1:12" s="6" customFormat="1" ht="18.75" customHeight="1" x14ac:dyDescent="0.5">
      <c r="C44" s="16"/>
      <c r="E44" s="42"/>
      <c r="F44" s="16"/>
      <c r="G44" s="39"/>
      <c r="H44" s="86"/>
      <c r="I44" s="87"/>
      <c r="J44" s="42"/>
      <c r="K44" s="12"/>
      <c r="L44" s="12"/>
    </row>
    <row r="45" spans="1:12" s="6" customFormat="1" ht="18.75" customHeight="1" x14ac:dyDescent="0.5">
      <c r="C45" s="16"/>
      <c r="E45" s="42"/>
      <c r="F45" s="16"/>
      <c r="G45" s="39"/>
      <c r="H45" s="84"/>
      <c r="I45" s="88"/>
      <c r="J45" s="42"/>
      <c r="K45" s="12"/>
      <c r="L45" s="12"/>
    </row>
    <row r="46" spans="1:12" s="6" customFormat="1" ht="18.75" customHeight="1" x14ac:dyDescent="0.5">
      <c r="C46" s="16"/>
      <c r="E46" s="42"/>
      <c r="F46" s="16"/>
      <c r="G46" s="39"/>
      <c r="H46" s="84"/>
      <c r="I46" s="88"/>
      <c r="J46" s="42"/>
      <c r="K46" s="12"/>
      <c r="L46" s="12"/>
    </row>
    <row r="47" spans="1:12" s="6" customFormat="1" ht="30" customHeight="1" x14ac:dyDescent="0.5">
      <c r="B47" s="44"/>
      <c r="C47" s="16"/>
      <c r="E47" s="42"/>
      <c r="F47" s="16"/>
      <c r="G47" s="39"/>
      <c r="H47" s="84"/>
      <c r="I47" s="88"/>
      <c r="J47" s="42"/>
      <c r="K47" s="12"/>
      <c r="L47" s="12"/>
    </row>
    <row r="48" spans="1:12" s="6" customFormat="1" x14ac:dyDescent="0.5">
      <c r="B48" s="44"/>
      <c r="C48" s="16"/>
      <c r="E48" s="42"/>
      <c r="F48" s="16"/>
      <c r="G48" s="39"/>
      <c r="H48" s="84"/>
      <c r="I48" s="88"/>
      <c r="J48" s="42"/>
      <c r="K48" s="12"/>
      <c r="L48" s="12"/>
    </row>
    <row r="49" spans="1:12" x14ac:dyDescent="0.25">
      <c r="H49" s="89"/>
    </row>
    <row r="50" spans="1:12" x14ac:dyDescent="0.25">
      <c r="H50" s="89"/>
    </row>
    <row r="51" spans="1:12" x14ac:dyDescent="0.25">
      <c r="H51" s="89"/>
    </row>
    <row r="52" spans="1:12" x14ac:dyDescent="0.25">
      <c r="H52" s="89"/>
    </row>
    <row r="62" spans="1:12" x14ac:dyDescent="0.25">
      <c r="H62" s="89"/>
    </row>
    <row r="63" spans="1:12" s="6" customFormat="1" ht="20.100000000000001" customHeight="1" x14ac:dyDescent="0.5">
      <c r="A63" s="42"/>
      <c r="B63" s="42"/>
      <c r="C63" s="16"/>
      <c r="D63" s="42"/>
      <c r="E63" s="83"/>
      <c r="F63" s="16"/>
      <c r="G63" s="43"/>
      <c r="H63" s="84"/>
      <c r="I63" s="85"/>
      <c r="J63" s="42"/>
      <c r="K63" s="12"/>
      <c r="L63" s="12"/>
    </row>
    <row r="64" spans="1:12" s="6" customFormat="1" ht="20.100000000000001" customHeight="1" x14ac:dyDescent="0.5">
      <c r="A64" s="42"/>
      <c r="B64" s="42"/>
      <c r="C64" s="16"/>
      <c r="D64" s="42"/>
      <c r="E64" s="83"/>
      <c r="F64" s="16"/>
      <c r="G64" s="43"/>
      <c r="H64" s="84"/>
      <c r="I64" s="85"/>
      <c r="J64" s="42"/>
      <c r="K64" s="12"/>
      <c r="L64" s="12"/>
    </row>
    <row r="65" spans="1:12" s="6" customFormat="1" ht="20.100000000000001" customHeight="1" x14ac:dyDescent="0.5">
      <c r="A65" s="42"/>
      <c r="B65" s="42"/>
      <c r="C65" s="16"/>
      <c r="D65" s="42"/>
      <c r="E65" s="83"/>
      <c r="F65" s="16"/>
      <c r="G65" s="43"/>
      <c r="H65" s="84"/>
      <c r="I65" s="85"/>
      <c r="J65" s="42"/>
      <c r="K65" s="12"/>
      <c r="L65" s="12"/>
    </row>
    <row r="66" spans="1:12" s="6" customFormat="1" ht="20.100000000000001" customHeight="1" x14ac:dyDescent="0.5">
      <c r="A66" s="42"/>
      <c r="B66" s="42"/>
      <c r="C66" s="16"/>
      <c r="D66" s="42"/>
      <c r="E66" s="83"/>
      <c r="F66" s="16"/>
      <c r="G66" s="43"/>
      <c r="H66" s="84"/>
      <c r="I66" s="85"/>
      <c r="J66" s="42"/>
      <c r="K66" s="12"/>
      <c r="L66" s="12"/>
    </row>
    <row r="67" spans="1:12" s="6" customFormat="1" ht="20.100000000000001" customHeight="1" x14ac:dyDescent="0.5">
      <c r="A67" s="42"/>
      <c r="B67" s="42"/>
      <c r="C67" s="16"/>
      <c r="D67" s="42"/>
      <c r="E67" s="83"/>
      <c r="F67" s="16"/>
      <c r="G67" s="43"/>
      <c r="H67" s="84"/>
      <c r="I67" s="85"/>
      <c r="J67" s="42"/>
      <c r="K67" s="12"/>
      <c r="L67" s="12"/>
    </row>
    <row r="68" spans="1:12" s="6" customFormat="1" x14ac:dyDescent="0.5">
      <c r="C68" s="16"/>
      <c r="E68" s="42"/>
      <c r="F68" s="16"/>
      <c r="G68" s="39"/>
      <c r="H68" s="84"/>
      <c r="I68" s="88"/>
      <c r="J68" s="42"/>
      <c r="K68" s="12"/>
      <c r="L68" s="12"/>
    </row>
    <row r="69" spans="1:12" s="6" customFormat="1" x14ac:dyDescent="0.5">
      <c r="C69" s="16"/>
      <c r="E69" s="42"/>
      <c r="F69" s="16"/>
      <c r="G69" s="39"/>
      <c r="H69" s="84"/>
      <c r="I69" s="88"/>
      <c r="J69" s="42"/>
      <c r="K69" s="12"/>
      <c r="L69" s="12"/>
    </row>
    <row r="70" spans="1:12" s="6" customFormat="1" x14ac:dyDescent="0.5">
      <c r="C70" s="16"/>
      <c r="E70" s="42"/>
      <c r="F70" s="16"/>
      <c r="G70" s="39"/>
      <c r="H70" s="84"/>
      <c r="I70" s="88"/>
      <c r="J70" s="42"/>
      <c r="K70" s="12"/>
      <c r="L70" s="12"/>
    </row>
    <row r="71" spans="1:12" s="6" customFormat="1" x14ac:dyDescent="0.5">
      <c r="C71" s="16"/>
      <c r="E71" s="42"/>
      <c r="F71" s="16"/>
      <c r="G71" s="39"/>
      <c r="H71" s="84"/>
      <c r="I71" s="88"/>
      <c r="J71" s="42"/>
      <c r="K71" s="12"/>
      <c r="L71" s="12"/>
    </row>
    <row r="72" spans="1:12" s="6" customFormat="1" x14ac:dyDescent="0.5">
      <c r="C72" s="16"/>
      <c r="E72" s="42"/>
      <c r="F72" s="16"/>
      <c r="G72" s="39"/>
      <c r="H72" s="84"/>
      <c r="I72" s="88"/>
      <c r="J72" s="42"/>
      <c r="K72" s="12"/>
      <c r="L72" s="12"/>
    </row>
    <row r="73" spans="1:12" s="6" customFormat="1" x14ac:dyDescent="0.5">
      <c r="C73" s="16"/>
      <c r="E73" s="42"/>
      <c r="F73" s="16"/>
      <c r="G73" s="39"/>
      <c r="H73" s="84"/>
      <c r="I73" s="88"/>
      <c r="J73" s="42"/>
      <c r="K73" s="12"/>
      <c r="L73" s="12"/>
    </row>
    <row r="74" spans="1:12" s="6" customFormat="1" ht="30" customHeight="1" x14ac:dyDescent="0.5">
      <c r="B74" s="44"/>
      <c r="C74" s="16"/>
      <c r="E74" s="42"/>
      <c r="F74" s="16"/>
      <c r="G74" s="39"/>
      <c r="H74" s="84"/>
      <c r="I74" s="88"/>
      <c r="J74" s="42"/>
      <c r="K74" s="12"/>
      <c r="L74" s="12"/>
    </row>
    <row r="75" spans="1:12" s="6" customFormat="1" x14ac:dyDescent="0.5">
      <c r="B75" s="44"/>
      <c r="C75" s="16"/>
      <c r="E75" s="42"/>
      <c r="F75" s="16"/>
      <c r="G75" s="39"/>
      <c r="H75" s="84"/>
      <c r="I75" s="88"/>
      <c r="J75" s="42"/>
      <c r="K75" s="12"/>
      <c r="L75" s="12"/>
    </row>
    <row r="76" spans="1:12" x14ac:dyDescent="0.25">
      <c r="H76" s="89"/>
    </row>
    <row r="77" spans="1:12" x14ac:dyDescent="0.25">
      <c r="H77" s="89"/>
    </row>
    <row r="78" spans="1:12" s="6" customFormat="1" ht="20.100000000000001" customHeight="1" x14ac:dyDescent="0.5">
      <c r="A78" s="41"/>
      <c r="B78" s="42"/>
      <c r="C78" s="42"/>
      <c r="D78" s="42"/>
      <c r="E78" s="83"/>
      <c r="F78" s="16"/>
      <c r="G78" s="43"/>
      <c r="H78" s="84"/>
      <c r="I78" s="85"/>
      <c r="J78" s="42"/>
      <c r="K78" s="12"/>
      <c r="L78" s="12"/>
    </row>
    <row r="79" spans="1:12" s="6" customFormat="1" ht="20.100000000000001" customHeight="1" x14ac:dyDescent="0.5">
      <c r="A79" s="42"/>
      <c r="B79" s="42"/>
      <c r="C79" s="42"/>
      <c r="D79" s="42"/>
      <c r="E79" s="83"/>
      <c r="F79" s="16"/>
      <c r="G79" s="43"/>
      <c r="H79" s="84"/>
      <c r="I79" s="85"/>
      <c r="J79" s="42"/>
      <c r="K79" s="12"/>
      <c r="L79" s="12"/>
    </row>
    <row r="80" spans="1:12" s="6" customFormat="1" ht="20.100000000000001" customHeight="1" x14ac:dyDescent="0.5">
      <c r="A80" s="42"/>
      <c r="B80" s="42"/>
      <c r="C80" s="42"/>
      <c r="D80" s="42"/>
      <c r="E80" s="83"/>
      <c r="F80" s="16"/>
      <c r="G80" s="43"/>
      <c r="H80" s="84"/>
      <c r="I80" s="85"/>
      <c r="J80" s="42"/>
      <c r="K80" s="12"/>
      <c r="L80" s="12"/>
    </row>
    <row r="81" spans="1:16" s="6" customFormat="1" ht="12.75" customHeight="1" x14ac:dyDescent="0.5">
      <c r="A81" s="42"/>
      <c r="B81" s="42"/>
      <c r="C81" s="42"/>
      <c r="D81" s="42"/>
      <c r="E81" s="83"/>
      <c r="F81" s="16"/>
      <c r="G81" s="43"/>
      <c r="H81" s="84"/>
      <c r="I81" s="85"/>
      <c r="J81" s="42"/>
      <c r="K81" s="12"/>
      <c r="L81" s="12"/>
    </row>
    <row r="82" spans="1:16" s="6" customFormat="1" ht="18.75" customHeight="1" x14ac:dyDescent="0.5">
      <c r="C82" s="16"/>
      <c r="E82" s="42"/>
      <c r="F82" s="16"/>
      <c r="G82" s="39"/>
      <c r="H82" s="84"/>
      <c r="I82" s="88"/>
      <c r="J82" s="42"/>
      <c r="K82" s="12"/>
      <c r="L82" s="12"/>
    </row>
    <row r="83" spans="1:16" s="6" customFormat="1" ht="18.75" customHeight="1" x14ac:dyDescent="0.5">
      <c r="C83" s="16"/>
      <c r="E83" s="42"/>
      <c r="F83" s="16"/>
      <c r="G83" s="39"/>
      <c r="H83" s="84"/>
      <c r="I83" s="88"/>
      <c r="J83" s="42"/>
      <c r="K83" s="12"/>
      <c r="L83" s="12"/>
    </row>
    <row r="84" spans="1:16" s="6" customFormat="1" ht="18.75" customHeight="1" x14ac:dyDescent="0.5">
      <c r="C84" s="16"/>
      <c r="E84" s="42"/>
      <c r="F84" s="16"/>
      <c r="G84" s="39"/>
      <c r="H84" s="84"/>
      <c r="I84" s="88"/>
      <c r="J84" s="42"/>
      <c r="K84" s="12"/>
      <c r="L84" s="12"/>
    </row>
    <row r="85" spans="1:16" s="6" customFormat="1" ht="30" customHeight="1" x14ac:dyDescent="0.5">
      <c r="B85" s="44"/>
      <c r="C85" s="16"/>
      <c r="E85" s="42"/>
      <c r="F85" s="16"/>
      <c r="G85" s="39"/>
      <c r="H85" s="84"/>
      <c r="I85" s="88"/>
      <c r="J85" s="42"/>
      <c r="K85" s="12"/>
      <c r="L85" s="12"/>
    </row>
    <row r="86" spans="1:16" s="6" customFormat="1" x14ac:dyDescent="0.5">
      <c r="B86" s="44"/>
      <c r="C86" s="16"/>
      <c r="E86" s="42"/>
      <c r="F86" s="16"/>
      <c r="G86" s="39"/>
      <c r="H86" s="84"/>
      <c r="I86" s="88"/>
      <c r="J86" s="42"/>
      <c r="K86" s="12"/>
      <c r="L86" s="12"/>
    </row>
    <row r="87" spans="1:16" s="47" customFormat="1" x14ac:dyDescent="0.25">
      <c r="A87" s="5"/>
      <c r="B87" s="5"/>
      <c r="C87" s="5"/>
      <c r="D87" s="5"/>
      <c r="E87" s="5"/>
      <c r="F87" s="49"/>
      <c r="G87" s="45"/>
      <c r="H87" s="89"/>
      <c r="J87" s="52"/>
      <c r="K87" s="38"/>
      <c r="L87" s="38"/>
      <c r="M87" s="5"/>
      <c r="N87" s="5"/>
      <c r="O87" s="5"/>
      <c r="P87" s="5"/>
    </row>
    <row r="88" spans="1:16" s="47" customFormat="1" x14ac:dyDescent="0.25">
      <c r="A88" s="5"/>
      <c r="B88" s="5"/>
      <c r="C88" s="5"/>
      <c r="D88" s="5"/>
      <c r="E88" s="5"/>
      <c r="F88" s="49"/>
      <c r="G88" s="45"/>
      <c r="H88" s="89"/>
      <c r="J88" s="52"/>
      <c r="K88" s="38"/>
      <c r="L88" s="38"/>
      <c r="M88" s="5"/>
      <c r="N88" s="5"/>
      <c r="O88" s="5"/>
      <c r="P88" s="5"/>
    </row>
    <row r="89" spans="1:16" s="47" customFormat="1" x14ac:dyDescent="0.25">
      <c r="A89" s="5"/>
      <c r="B89" s="5"/>
      <c r="C89" s="5"/>
      <c r="D89" s="5"/>
      <c r="E89" s="5"/>
      <c r="F89" s="49"/>
      <c r="G89" s="45"/>
      <c r="H89" s="89"/>
      <c r="J89" s="52"/>
      <c r="K89" s="38"/>
      <c r="L89" s="38"/>
      <c r="M89" s="5"/>
      <c r="N89" s="5"/>
      <c r="O89" s="5"/>
      <c r="P89" s="5"/>
    </row>
  </sheetData>
  <mergeCells count="12">
    <mergeCell ref="A5:J5"/>
    <mergeCell ref="J8:J9"/>
    <mergeCell ref="B8:B9"/>
    <mergeCell ref="B10:B11"/>
    <mergeCell ref="J10:J11"/>
    <mergeCell ref="B16:B17"/>
    <mergeCell ref="J16:J17"/>
    <mergeCell ref="A28:D28"/>
    <mergeCell ref="E28:J28"/>
    <mergeCell ref="B14:B15"/>
    <mergeCell ref="J19:J20"/>
    <mergeCell ref="B19:B20"/>
  </mergeCells>
  <hyperlinks>
    <hyperlink ref="K10" r:id="rId1" xr:uid="{83EFE33B-318B-4F21-9A0F-700FAAB849B9}"/>
    <hyperlink ref="K8" r:id="rId2" xr:uid="{475698F8-AD3C-40F5-B286-F35BC647E695}"/>
    <hyperlink ref="L8" r:id="rId3" tooltip="Bản Lề  Ẩn" xr:uid="{754A3FC1-D5B9-46E4-91B3-E433E5CD4933}"/>
    <hyperlink ref="K24" r:id="rId4" xr:uid="{EAB93AC6-7DDA-43F6-B60B-EDA54382CDDE}"/>
    <hyperlink ref="K23" r:id="rId5" xr:uid="{5B7F8BE7-B92A-4D6E-8D59-87B568A0B74C}"/>
    <hyperlink ref="K16" r:id="rId6" tooltip="Bản lề 4D" xr:uid="{7076E5ED-F3A9-4DD3-B3BA-6A627FC32E51}"/>
    <hyperlink ref="L16" r:id="rId7" tooltip="Bản Lề  Ẩn" xr:uid="{FB575B96-8250-4CC7-9200-93B68D3C38D0}"/>
    <hyperlink ref="K12" r:id="rId8" tooltip="Bản Lề  Ẩn" xr:uid="{6C9517D8-5219-4FE8-8C7F-814D45FFBAEB}"/>
    <hyperlink ref="L12" r:id="rId9" tooltip="Bản Lề  Ẩn" xr:uid="{AC1052EE-1974-4D52-BF45-A9BB18894ACB}"/>
    <hyperlink ref="K13" r:id="rId10" xr:uid="{6ED9D739-CD7F-4C14-A2A5-768798BE42C3}"/>
    <hyperlink ref="L13" r:id="rId11" tooltip="Bản Lề  Ẩn" xr:uid="{CFC63FDD-7617-4384-995E-DD1FE89C9D5E}"/>
  </hyperlinks>
  <printOptions horizontalCentered="1"/>
  <pageMargins left="0.2" right="0.2" top="0.75" bottom="0.2" header="0.2" footer="0.2"/>
  <pageSetup paperSize="9" scale="69" fitToHeight="0" orientation="landscape" horizontalDpi="360" verticalDpi="360" r:id="rId12"/>
  <headerFooter alignWithMargins="0">
    <oddHeader>&amp;C&amp;G</oddHeader>
    <oddFooter>&amp;C&amp;P/&amp;N&amp;R&amp;D</oddFooter>
  </headerFooter>
  <rowBreaks count="1" manualBreakCount="1">
    <brk id="17" max="16383" man="1"/>
  </rowBreaks>
  <drawing r:id="rId13"/>
  <legacyDrawingHF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A5EB-F419-4CCE-AB83-BD4F318FACFE}">
  <sheetPr>
    <outlinePr summaryBelow="0"/>
    <pageSetUpPr fitToPage="1"/>
  </sheetPr>
  <dimension ref="A1:N168"/>
  <sheetViews>
    <sheetView showGridLines="0" tabSelected="1" view="pageBreakPreview" zoomScale="70" zoomScaleNormal="55" zoomScaleSheetLayoutView="70" zoomScalePageLayoutView="85" workbookViewId="0">
      <pane ySplit="6" topLeftCell="A7" activePane="bottomLeft" state="frozen"/>
      <selection pane="bottomLeft" activeCell="F13" sqref="F13"/>
    </sheetView>
  </sheetViews>
  <sheetFormatPr defaultColWidth="9.140625" defaultRowHeight="15.75" outlineLevelRow="2" x14ac:dyDescent="0.25"/>
  <cols>
    <col min="1" max="1" width="34.42578125" style="5" customWidth="1"/>
    <col min="2" max="2" width="24.42578125" style="5" customWidth="1"/>
    <col min="3" max="3" width="15.85546875" style="5" customWidth="1"/>
    <col min="4" max="4" width="69" style="5" customWidth="1"/>
    <col min="5" max="5" width="9.42578125" style="5" customWidth="1"/>
    <col min="6" max="6" width="11" style="49" customWidth="1"/>
    <col min="7" max="7" width="12.28515625" style="46" bestFit="1" customWidth="1"/>
    <col min="8" max="8" width="12.85546875" style="82" bestFit="1" customWidth="1"/>
    <col min="9" max="9" width="20.85546875" style="47" customWidth="1"/>
    <col min="10" max="10" width="30.85546875" style="5" customWidth="1"/>
    <col min="11" max="11" width="24.42578125" style="5" hidden="1" customWidth="1"/>
    <col min="12" max="12" width="32.28515625" style="5" hidden="1" customWidth="1"/>
    <col min="13" max="13" width="16.7109375" style="5" hidden="1" customWidth="1"/>
    <col min="14" max="14" width="33.42578125" style="5" hidden="1" customWidth="1"/>
    <col min="15" max="15" width="9.140625" style="5" customWidth="1"/>
    <col min="16" max="16384" width="9.140625" style="5"/>
  </cols>
  <sheetData>
    <row r="1" spans="1:14" s="113" customFormat="1" ht="27" customHeight="1" x14ac:dyDescent="0.25">
      <c r="A1" s="112" t="s">
        <v>2</v>
      </c>
      <c r="B1" s="58"/>
      <c r="C1" s="58"/>
      <c r="D1" s="57"/>
      <c r="E1" s="58"/>
      <c r="F1" s="58"/>
      <c r="G1" s="94"/>
      <c r="H1" s="58"/>
      <c r="I1" s="58"/>
      <c r="J1" s="58"/>
      <c r="K1" s="59"/>
    </row>
    <row r="2" spans="1:14" s="114" customFormat="1" ht="27" customHeight="1" x14ac:dyDescent="0.25">
      <c r="A2" s="60" t="s">
        <v>3</v>
      </c>
      <c r="B2" s="61"/>
      <c r="C2" s="61"/>
      <c r="D2" s="60"/>
      <c r="E2" s="61"/>
      <c r="F2" s="61"/>
      <c r="G2" s="95"/>
      <c r="H2" s="61"/>
      <c r="I2" s="60" t="s">
        <v>4</v>
      </c>
      <c r="J2" s="60"/>
      <c r="K2" s="62"/>
    </row>
    <row r="3" spans="1:14" x14ac:dyDescent="0.25">
      <c r="A3" s="8" t="s">
        <v>5</v>
      </c>
      <c r="B3" s="6"/>
      <c r="C3" s="6"/>
      <c r="D3" s="8"/>
      <c r="E3" s="6"/>
      <c r="F3" s="6"/>
      <c r="G3" s="7"/>
      <c r="H3" s="6"/>
      <c r="I3" s="9" t="str">
        <f ca="1">DAY(TODAY())&amp;" Tháng "&amp;MONTH(TODAY())&amp;" "&amp;YEAR(TODAY())</f>
        <v>21 Tháng 1 2026</v>
      </c>
      <c r="J3" s="9"/>
      <c r="K3" s="10"/>
    </row>
    <row r="4" spans="1:14" ht="24" customHeight="1" x14ac:dyDescent="0.25">
      <c r="A4" s="8" t="s">
        <v>83</v>
      </c>
      <c r="B4" s="8"/>
      <c r="C4" s="8"/>
      <c r="D4" s="11"/>
      <c r="E4" s="11"/>
      <c r="F4" s="6"/>
      <c r="G4" s="7"/>
      <c r="H4" s="6"/>
      <c r="I4" s="6"/>
      <c r="J4" s="6"/>
      <c r="K4" s="12"/>
    </row>
    <row r="5" spans="1:14" s="114" customFormat="1" ht="50.25" customHeight="1" x14ac:dyDescent="0.25">
      <c r="A5" s="154" t="s">
        <v>73</v>
      </c>
      <c r="B5" s="154"/>
      <c r="C5" s="154"/>
      <c r="D5" s="154"/>
      <c r="E5" s="154"/>
      <c r="F5" s="154"/>
      <c r="G5" s="154"/>
      <c r="H5" s="154"/>
      <c r="I5" s="154"/>
      <c r="J5" s="154"/>
      <c r="K5" s="66"/>
    </row>
    <row r="6" spans="1:14" s="113" customFormat="1" ht="42" customHeight="1" x14ac:dyDescent="0.25">
      <c r="A6" s="53" t="s">
        <v>55</v>
      </c>
      <c r="B6" s="53" t="s">
        <v>9</v>
      </c>
      <c r="C6" s="53" t="s">
        <v>56</v>
      </c>
      <c r="D6" s="53" t="s">
        <v>57</v>
      </c>
      <c r="E6" s="54" t="s">
        <v>58</v>
      </c>
      <c r="F6" s="54" t="s">
        <v>59</v>
      </c>
      <c r="G6" s="55" t="s">
        <v>60</v>
      </c>
      <c r="H6" s="54" t="s">
        <v>62</v>
      </c>
      <c r="I6" s="56" t="s">
        <v>63</v>
      </c>
      <c r="J6" s="53" t="s">
        <v>61</v>
      </c>
      <c r="K6" s="67" t="s">
        <v>49</v>
      </c>
      <c r="L6" s="68" t="s">
        <v>50</v>
      </c>
    </row>
    <row r="7" spans="1:14" s="113" customFormat="1" ht="36.75" customHeight="1" x14ac:dyDescent="0.25">
      <c r="A7" s="162" t="s">
        <v>84</v>
      </c>
      <c r="B7" s="163"/>
      <c r="C7" s="163"/>
      <c r="D7" s="163"/>
      <c r="E7" s="163"/>
      <c r="F7" s="163"/>
      <c r="G7" s="163"/>
      <c r="H7" s="163"/>
      <c r="I7" s="163"/>
      <c r="J7" s="164"/>
      <c r="K7" s="143"/>
      <c r="L7" s="143"/>
    </row>
    <row r="8" spans="1:14" ht="35.25" customHeight="1" outlineLevel="1" x14ac:dyDescent="0.25">
      <c r="A8" s="105" t="s">
        <v>74</v>
      </c>
      <c r="B8" s="121"/>
      <c r="C8" s="122"/>
      <c r="D8" s="128"/>
      <c r="E8" s="123">
        <v>1</v>
      </c>
      <c r="F8" s="124" t="s">
        <v>53</v>
      </c>
      <c r="G8" s="125"/>
      <c r="H8" s="106"/>
      <c r="I8" s="107">
        <f>SUM(I9:I15)</f>
        <v>3278237.860512</v>
      </c>
      <c r="J8" s="123"/>
      <c r="K8" s="126"/>
      <c r="L8" s="126"/>
      <c r="M8" s="120"/>
      <c r="N8" s="99"/>
    </row>
    <row r="9" spans="1:14" s="16" customFormat="1" ht="33.75" customHeight="1" outlineLevel="2" x14ac:dyDescent="0.5">
      <c r="A9" s="157"/>
      <c r="B9" s="155"/>
      <c r="C9" s="22" t="s">
        <v>31</v>
      </c>
      <c r="D9" s="23" t="str">
        <f>VLOOKUP(C9,[1]giá!$B:$G,2,0)</f>
        <v>ASIA WINDOW HANDLE      / Tay nắm đơn cho cửa sổ kiểu ASIA kèm suốt &amp; vítt L=45mm, màu bạc Giesse</v>
      </c>
      <c r="E9" s="69">
        <v>2</v>
      </c>
      <c r="F9" s="75" t="str">
        <f>VLOOKUP(C9,[1]giá!$B:$G,4,0)</f>
        <v>Bộ</v>
      </c>
      <c r="G9" s="24">
        <f>E9*$E$8</f>
        <v>2</v>
      </c>
      <c r="H9" s="115">
        <f>VLOOKUP(C9,[1]giá!$B:$G,5,0)</f>
        <v>333998.57519999996</v>
      </c>
      <c r="I9" s="142">
        <f>G9*H9</f>
        <v>667997.15039999993</v>
      </c>
      <c r="J9" s="159" t="s">
        <v>64</v>
      </c>
      <c r="K9" s="127" t="s">
        <v>39</v>
      </c>
      <c r="L9" s="116" t="s">
        <v>51</v>
      </c>
      <c r="M9" s="116" t="s">
        <v>54</v>
      </c>
    </row>
    <row r="10" spans="1:14" s="16" customFormat="1" ht="33.75" customHeight="1" outlineLevel="2" x14ac:dyDescent="0.5">
      <c r="A10" s="158"/>
      <c r="B10" s="155"/>
      <c r="C10" s="18" t="s">
        <v>32</v>
      </c>
      <c r="D10" s="19" t="str">
        <f>VLOOKUP(C10,[1]giá!$B:$G,2,0)</f>
        <v>ASIA WINDOW HANDLE        9005/ Tay nắm đơn cho cửa sổ kiểu ASIA kèm suốt &amp; vítt L=45mm, màu đen</v>
      </c>
      <c r="E10" s="72"/>
      <c r="F10" s="97" t="str">
        <f>VLOOKUP(C10,[1]giá!$B:$G,4,0)</f>
        <v>Bộ</v>
      </c>
      <c r="G10" s="24">
        <f t="shared" ref="G10:G15" si="0">E10*$E$8</f>
        <v>0</v>
      </c>
      <c r="H10" s="115">
        <f>VLOOKUP(C10,[1]giá!$B:$G,5,0)</f>
        <v>333998.57519999996</v>
      </c>
      <c r="I10" s="142">
        <f t="shared" ref="I10:I15" si="1">G10*H10</f>
        <v>0</v>
      </c>
      <c r="J10" s="159"/>
      <c r="K10" s="127" t="s">
        <v>39</v>
      </c>
      <c r="L10" s="116" t="s">
        <v>51</v>
      </c>
      <c r="M10" s="116" t="s">
        <v>54</v>
      </c>
    </row>
    <row r="11" spans="1:14" s="16" customFormat="1" ht="72" customHeight="1" outlineLevel="2" x14ac:dyDescent="0.5">
      <c r="A11" s="157"/>
      <c r="B11" s="21"/>
      <c r="C11" s="22" t="s">
        <v>41</v>
      </c>
      <c r="D11" s="23" t="str">
        <f>VLOOKUP(C11,[1]giá!$B:$G,2,0)</f>
        <v>SINGLE-DIR. DEVICE GHIBO OUT BS 22"/ hộp số tim 22 dùng suốt</v>
      </c>
      <c r="E11" s="69">
        <v>2</v>
      </c>
      <c r="F11" s="75" t="str">
        <f>VLOOKUP(C11,[1]giá!$B:$G,4,0)</f>
        <v>Chiếc</v>
      </c>
      <c r="G11" s="24">
        <f t="shared" si="0"/>
        <v>2</v>
      </c>
      <c r="H11" s="115">
        <f>VLOOKUP(C11,[1]giá!$B:$G,5,0)</f>
        <v>509747.25600000005</v>
      </c>
      <c r="I11" s="142">
        <f t="shared" si="1"/>
        <v>1019494.5120000001</v>
      </c>
      <c r="J11" s="26"/>
      <c r="K11" s="127" t="s">
        <v>42</v>
      </c>
      <c r="L11" s="116" t="s">
        <v>51</v>
      </c>
      <c r="M11" s="48"/>
    </row>
    <row r="12" spans="1:14" s="16" customFormat="1" ht="57" customHeight="1" outlineLevel="2" x14ac:dyDescent="0.5">
      <c r="A12" s="157"/>
      <c r="B12" s="21"/>
      <c r="C12" s="22" t="s">
        <v>46</v>
      </c>
      <c r="D12" s="23" t="str">
        <f>VLOOKUP(C12,[1]giá!$B:$G,2,0)</f>
        <v>LOCKING SINGLE POINT GOS-SL/ bộ dầu khóa biên cửa lùa</v>
      </c>
      <c r="E12" s="69">
        <v>6</v>
      </c>
      <c r="F12" s="75" t="str">
        <f>VLOOKUP(C12,[1]giá!$B:$G,4,0)</f>
        <v>Bộ</v>
      </c>
      <c r="G12" s="24">
        <f t="shared" si="0"/>
        <v>6</v>
      </c>
      <c r="H12" s="115">
        <f>VLOOKUP(C12,[1]giá!$B:$G,5,0)</f>
        <v>83689.847999999998</v>
      </c>
      <c r="I12" s="142">
        <f t="shared" si="1"/>
        <v>502139.08799999999</v>
      </c>
      <c r="J12" s="108" t="s">
        <v>80</v>
      </c>
      <c r="K12" s="127"/>
      <c r="L12" s="116"/>
      <c r="M12" s="48"/>
    </row>
    <row r="13" spans="1:14" s="16" customFormat="1" ht="61.5" customHeight="1" outlineLevel="2" x14ac:dyDescent="0.5">
      <c r="A13" s="157"/>
      <c r="B13" s="21"/>
      <c r="C13" s="22" t="s">
        <v>48</v>
      </c>
      <c r="D13" s="23" t="str">
        <f>VLOOKUP(C13,[1]giá!$B:$G,2,0)</f>
        <v>CARERA 2 ADJUSTAB -  Bánh xe 160kg 4pcs/kit</v>
      </c>
      <c r="E13" s="69">
        <v>4</v>
      </c>
      <c r="F13" s="75" t="str">
        <f>VLOOKUP(C13,[1]giá!$B:$G,4,0)</f>
        <v xml:space="preserve"> Chiếc</v>
      </c>
      <c r="G13" s="24">
        <f t="shared" si="0"/>
        <v>4</v>
      </c>
      <c r="H13" s="115">
        <f>VLOOKUP(C13,[1]giá!$B:$G,5,0)*1.2</f>
        <v>203868.46972799997</v>
      </c>
      <c r="I13" s="142">
        <f t="shared" si="1"/>
        <v>815473.87891199987</v>
      </c>
      <c r="J13" s="26"/>
      <c r="K13" s="127" t="s">
        <v>47</v>
      </c>
      <c r="L13" s="116"/>
      <c r="M13" s="48"/>
    </row>
    <row r="14" spans="1:14" s="16" customFormat="1" ht="34.5" customHeight="1" outlineLevel="2" x14ac:dyDescent="0.5">
      <c r="A14" s="157"/>
      <c r="B14" s="155"/>
      <c r="C14" s="22" t="s">
        <v>35</v>
      </c>
      <c r="D14" s="23" t="str">
        <f>VLOOKUP(C14,[1]giá!$B:$G,2,0)</f>
        <v>SASH BLOCKING DEVICE          7045/ đệm chống đập cánh, màu xám</v>
      </c>
      <c r="E14" s="69">
        <v>1</v>
      </c>
      <c r="F14" s="75" t="str">
        <f>VLOOKUP(C14,[1]giá!$B:$G,4,0)</f>
        <v>Chiếc</v>
      </c>
      <c r="G14" s="24">
        <f t="shared" si="0"/>
        <v>1</v>
      </c>
      <c r="H14" s="115">
        <f>VLOOKUP(C14,[1]giá!$B:$G,5,0)</f>
        <v>273133.23119999998</v>
      </c>
      <c r="I14" s="142">
        <f t="shared" si="1"/>
        <v>273133.23119999998</v>
      </c>
      <c r="J14" s="159" t="s">
        <v>64</v>
      </c>
      <c r="K14" s="127" t="s">
        <v>36</v>
      </c>
      <c r="L14" s="116" t="s">
        <v>51</v>
      </c>
      <c r="M14" s="48"/>
    </row>
    <row r="15" spans="1:14" s="16" customFormat="1" ht="34.5" customHeight="1" outlineLevel="2" x14ac:dyDescent="0.5">
      <c r="A15" s="158"/>
      <c r="B15" s="155"/>
      <c r="C15" s="18" t="s">
        <v>37</v>
      </c>
      <c r="D15" s="19" t="str">
        <f>VLOOKUP(C15,[1]giá!$B:$G,2,0)</f>
        <v>SASH BLOCKING DEVICE          9005/ đệm chống đập cánh màu đen</v>
      </c>
      <c r="E15" s="72"/>
      <c r="F15" s="97" t="str">
        <f>VLOOKUP(C15,[1]giá!$B:$G,4,0)</f>
        <v>Chiếc</v>
      </c>
      <c r="G15" s="24">
        <f t="shared" si="0"/>
        <v>0</v>
      </c>
      <c r="H15" s="115">
        <f>VLOOKUP(C15,[1]giá!$B:$G,5,0)</f>
        <v>273133.23119999998</v>
      </c>
      <c r="I15" s="142">
        <f t="shared" si="1"/>
        <v>0</v>
      </c>
      <c r="J15" s="159"/>
      <c r="K15" s="127" t="s">
        <v>36</v>
      </c>
      <c r="L15" s="116" t="s">
        <v>51</v>
      </c>
      <c r="M15" s="48"/>
    </row>
    <row r="16" spans="1:14" ht="35.25" customHeight="1" outlineLevel="1" x14ac:dyDescent="0.25">
      <c r="A16" s="105" t="s">
        <v>79</v>
      </c>
      <c r="B16" s="121"/>
      <c r="C16" s="122"/>
      <c r="D16" s="128"/>
      <c r="E16" s="123">
        <v>1</v>
      </c>
      <c r="F16" s="124" t="s">
        <v>53</v>
      </c>
      <c r="G16" s="125"/>
      <c r="H16" s="106"/>
      <c r="I16" s="107">
        <f>SUM(I17:I28)</f>
        <v>6278899.319712</v>
      </c>
      <c r="J16" s="123"/>
      <c r="K16" s="126"/>
      <c r="L16" s="126"/>
      <c r="M16" s="120"/>
      <c r="N16" s="99"/>
    </row>
    <row r="17" spans="1:14" s="16" customFormat="1" ht="38.25" customHeight="1" outlineLevel="2" x14ac:dyDescent="0.5">
      <c r="A17" s="157"/>
      <c r="B17" s="155"/>
      <c r="C17" s="22" t="s">
        <v>38</v>
      </c>
      <c r="D17" s="23" t="str">
        <f>VLOOKUP(C17,[1]giá!$B:$G,2,0)</f>
        <v>ASIA WINDOW HANDLE (CP)      9010/ Tay nắm đôi cho cửa sổ kiểu ASIA kèm suốt &amp; vítt L=45mm, màu Bạc giesse</v>
      </c>
      <c r="E17" s="69">
        <v>2</v>
      </c>
      <c r="F17" s="75" t="str">
        <f>VLOOKUP(C17,[1]giá!$B:$G,4,0)</f>
        <v>Cặp</v>
      </c>
      <c r="G17" s="24">
        <f>$E$16*E17</f>
        <v>2</v>
      </c>
      <c r="H17" s="115">
        <f>VLOOKUP(C17,[1]giá!$B:$G,5,0)</f>
        <v>648215.91359999997</v>
      </c>
      <c r="I17" s="142">
        <f>G17*H17</f>
        <v>1296431.8271999999</v>
      </c>
      <c r="J17" s="156" t="s">
        <v>64</v>
      </c>
      <c r="K17" s="127" t="s">
        <v>39</v>
      </c>
      <c r="L17" s="116" t="s">
        <v>51</v>
      </c>
      <c r="M17" s="116" t="s">
        <v>54</v>
      </c>
    </row>
    <row r="18" spans="1:14" s="16" customFormat="1" ht="38.25" customHeight="1" outlineLevel="2" x14ac:dyDescent="0.5">
      <c r="A18" s="158"/>
      <c r="B18" s="155"/>
      <c r="C18" s="22" t="s">
        <v>40</v>
      </c>
      <c r="D18" s="19" t="str">
        <f>VLOOKUP(C18,[1]giá!$B:$G,2,0)</f>
        <v>ASIA WINDOW HANDLE (CP)      9005/ Tay nắm đôi cho cửa sổ kiểu ASIA kèm suốt &amp; vítt L=45mm, màu đen</v>
      </c>
      <c r="E18" s="72"/>
      <c r="F18" s="97" t="str">
        <f>VLOOKUP(C18,[1]giá!$B:$G,4,0)</f>
        <v>Cặp</v>
      </c>
      <c r="G18" s="20">
        <f>$E$16*E18</f>
        <v>0</v>
      </c>
      <c r="H18" s="115">
        <f>VLOOKUP(C18,[1]giá!$B:$G,5,0)</f>
        <v>648215.91359999997</v>
      </c>
      <c r="I18" s="142">
        <f t="shared" ref="I18:I28" si="2">G18*H18</f>
        <v>0</v>
      </c>
      <c r="J18" s="156"/>
      <c r="K18" s="127" t="s">
        <v>39</v>
      </c>
      <c r="L18" s="116" t="s">
        <v>51</v>
      </c>
      <c r="M18" s="116" t="s">
        <v>54</v>
      </c>
    </row>
    <row r="19" spans="1:14" s="16" customFormat="1" ht="38.25" customHeight="1" outlineLevel="2" x14ac:dyDescent="0.5">
      <c r="A19" s="158"/>
      <c r="B19" s="155"/>
      <c r="C19" s="22" t="s">
        <v>18</v>
      </c>
      <c r="D19" s="23" t="str">
        <f>VLOOKUP(C19,[1]giá!$B:$G,2,0)</f>
        <v>CYLINDER COVER PLATE SQUARED / Ốp lõi khóa mặt chữ nhật màu bạc GIESSE</v>
      </c>
      <c r="E19" s="69">
        <v>4</v>
      </c>
      <c r="F19" s="75" t="str">
        <f>VLOOKUP(C19,[1]giá!$B:$G,4,0)</f>
        <v>Bộ</v>
      </c>
      <c r="G19" s="24">
        <f>$E$16*E19</f>
        <v>4</v>
      </c>
      <c r="H19" s="115">
        <f>VLOOKUP(C19,[1]giá!$B:$G,5,0)</f>
        <v>134664.5736</v>
      </c>
      <c r="I19" s="142">
        <f>G19*H19</f>
        <v>538658.29440000001</v>
      </c>
      <c r="J19" s="156" t="s">
        <v>64</v>
      </c>
      <c r="K19" s="127" t="s">
        <v>39</v>
      </c>
      <c r="L19" s="116" t="s">
        <v>51</v>
      </c>
      <c r="M19" s="116" t="s">
        <v>54</v>
      </c>
    </row>
    <row r="20" spans="1:14" s="16" customFormat="1" ht="38.25" customHeight="1" outlineLevel="2" x14ac:dyDescent="0.5">
      <c r="A20" s="158"/>
      <c r="B20" s="155"/>
      <c r="C20" s="22" t="s">
        <v>20</v>
      </c>
      <c r="D20" s="19" t="str">
        <f>VLOOKUP(C20,[1]giá!$B:$G,2,0)</f>
        <v>CYLINDER COVER PLATE SQUARED / Ốp lõi khóa mặt chữ nhật màu đen</v>
      </c>
      <c r="E20" s="72"/>
      <c r="F20" s="97" t="str">
        <f>VLOOKUP(C20,[1]giá!$B:$G,4,0)</f>
        <v>Bộ</v>
      </c>
      <c r="G20" s="20">
        <f t="shared" ref="G20" si="3">$E$16*E20</f>
        <v>0</v>
      </c>
      <c r="H20" s="115">
        <f>VLOOKUP(C20,[1]giá!$B:$G,5,0)</f>
        <v>134664.5736</v>
      </c>
      <c r="I20" s="142">
        <f t="shared" ref="I20" si="4">G20*H20</f>
        <v>0</v>
      </c>
      <c r="J20" s="156"/>
      <c r="K20" s="127" t="s">
        <v>39</v>
      </c>
      <c r="L20" s="116" t="s">
        <v>51</v>
      </c>
      <c r="M20" s="116" t="s">
        <v>54</v>
      </c>
    </row>
    <row r="21" spans="1:14" s="16" customFormat="1" ht="72" customHeight="1" outlineLevel="2" x14ac:dyDescent="0.5">
      <c r="A21" s="157"/>
      <c r="B21" s="21"/>
      <c r="C21" s="22" t="s">
        <v>41</v>
      </c>
      <c r="D21" s="23" t="str">
        <f>VLOOKUP(C21,[1]giá!$B:$G,2,0)</f>
        <v>SINGLE-DIR. DEVICE GHIBO OUT BS 22"/ hộp số tim 22 dùng suốt</v>
      </c>
      <c r="E21" s="69">
        <v>2</v>
      </c>
      <c r="F21" s="75" t="str">
        <f>VLOOKUP(C21,[1]giá!$B:$G,4,0)</f>
        <v>Chiếc</v>
      </c>
      <c r="G21" s="24">
        <f>$E$16*E21</f>
        <v>2</v>
      </c>
      <c r="H21" s="115">
        <f>VLOOKUP(C21,[1]giá!$B:$G,5,0)</f>
        <v>509747.25600000005</v>
      </c>
      <c r="I21" s="142">
        <f t="shared" si="2"/>
        <v>1019494.5120000001</v>
      </c>
      <c r="J21" s="26"/>
      <c r="K21" s="127" t="s">
        <v>42</v>
      </c>
      <c r="L21" s="116" t="s">
        <v>51</v>
      </c>
      <c r="M21" s="48"/>
    </row>
    <row r="22" spans="1:14" s="16" customFormat="1" ht="72" customHeight="1" outlineLevel="2" x14ac:dyDescent="0.5">
      <c r="A22" s="157"/>
      <c r="B22" s="21"/>
      <c r="C22" s="22" t="s">
        <v>43</v>
      </c>
      <c r="D22" s="23" t="str">
        <f>VLOOKUP(C22,[1]giá!$B:$G,2,0)</f>
        <v>SINGLE-DIR. DEVICE GHIBO KEY OUT BS 22"/ hộp số dùng lõi khóa tim 22mm</v>
      </c>
      <c r="E22" s="69">
        <v>2</v>
      </c>
      <c r="F22" s="75" t="str">
        <f>VLOOKUP(C22,[1]giá!$B:$G,4,0)</f>
        <v>Chiếc</v>
      </c>
      <c r="G22" s="24">
        <f t="shared" ref="G22" si="5">$E$16*E22</f>
        <v>2</v>
      </c>
      <c r="H22" s="115">
        <f>VLOOKUP(C22,[1]giá!$B:$G,5,0)</f>
        <v>378886.76640000002</v>
      </c>
      <c r="I22" s="142">
        <f t="shared" ref="I22" si="6">G22*H22</f>
        <v>757773.53280000004</v>
      </c>
      <c r="J22" s="26"/>
      <c r="K22" s="127"/>
      <c r="L22" s="116"/>
      <c r="M22" s="48"/>
    </row>
    <row r="23" spans="1:14" s="16" customFormat="1" ht="57" customHeight="1" outlineLevel="2" x14ac:dyDescent="0.5">
      <c r="A23" s="157"/>
      <c r="B23" s="21"/>
      <c r="C23" s="22" t="s">
        <v>44</v>
      </c>
      <c r="D23" s="23" t="str">
        <f>VLOOKUP(C23,[1]giá!$B:$G,2,0)</f>
        <v>EUROPROFILE CYLINDER (31-31)/ lõi khóa 2 đầu chìa</v>
      </c>
      <c r="E23" s="69">
        <v>2</v>
      </c>
      <c r="F23" s="75" t="str">
        <f>VLOOKUP(C23,[1]giá!$B:$G,4,0)</f>
        <v>Chiếc</v>
      </c>
      <c r="G23" s="24">
        <f t="shared" ref="G23" si="7">$E$16*E23</f>
        <v>2</v>
      </c>
      <c r="H23" s="115">
        <f>VLOOKUP(C23,[1]giá!$B:$G,5,0)</f>
        <v>537897.47759999998</v>
      </c>
      <c r="I23" s="142">
        <f t="shared" ref="I23" si="8">G23*H23</f>
        <v>1075794.9552</v>
      </c>
      <c r="J23" s="160" t="s">
        <v>78</v>
      </c>
      <c r="K23" s="127"/>
      <c r="L23" s="116"/>
      <c r="M23" s="48"/>
    </row>
    <row r="24" spans="1:14" s="16" customFormat="1" ht="57" customHeight="1" outlineLevel="2" x14ac:dyDescent="0.5">
      <c r="A24" s="157"/>
      <c r="B24" s="21"/>
      <c r="C24" s="22" t="s">
        <v>45</v>
      </c>
      <c r="D24" s="23" t="str">
        <f>VLOOKUP(C24,[1]giá!$B:$G,2,0)</f>
        <v xml:space="preserve">European profile cylinder with knob 
30/30/lõi khóa đầu núm </v>
      </c>
      <c r="E24" s="69"/>
      <c r="F24" s="75" t="str">
        <f>VLOOKUP(C24,[1]giá!$B:$G,4,0)</f>
        <v>Chiếc</v>
      </c>
      <c r="G24" s="24">
        <f t="shared" ref="G24:G25" si="9">$E$16*E24</f>
        <v>0</v>
      </c>
      <c r="H24" s="115">
        <f>VLOOKUP(C24,[1]giá!$B:$G,5,0)</f>
        <v>779837</v>
      </c>
      <c r="I24" s="142">
        <f t="shared" ref="I24:I25" si="10">G24*H24</f>
        <v>0</v>
      </c>
      <c r="J24" s="161"/>
      <c r="K24" s="127"/>
      <c r="L24" s="116"/>
      <c r="M24" s="48"/>
    </row>
    <row r="25" spans="1:14" s="16" customFormat="1" ht="57" customHeight="1" outlineLevel="2" x14ac:dyDescent="0.5">
      <c r="A25" s="157"/>
      <c r="B25" s="21"/>
      <c r="C25" s="22" t="s">
        <v>46</v>
      </c>
      <c r="D25" s="23" t="str">
        <f>VLOOKUP(C25,[1]giá!$B:$G,2,0)</f>
        <v>LOCKING SINGLE POINT GOS-SL/ bộ dầu khóa biên cửa lùa</v>
      </c>
      <c r="E25" s="69">
        <v>6</v>
      </c>
      <c r="F25" s="75" t="str">
        <f>VLOOKUP(C25,[1]giá!$B:$G,4,0)</f>
        <v>Bộ</v>
      </c>
      <c r="G25" s="24">
        <f t="shared" si="9"/>
        <v>6</v>
      </c>
      <c r="H25" s="115">
        <f>VLOOKUP(C25,[1]giá!$B:$G,5,0)</f>
        <v>83689.847999999998</v>
      </c>
      <c r="I25" s="142">
        <f t="shared" si="10"/>
        <v>502139.08799999999</v>
      </c>
      <c r="J25" s="108" t="s">
        <v>80</v>
      </c>
      <c r="K25" s="127"/>
      <c r="L25" s="116"/>
      <c r="M25" s="48"/>
    </row>
    <row r="26" spans="1:14" s="16" customFormat="1" ht="67.5" customHeight="1" outlineLevel="2" x14ac:dyDescent="0.5">
      <c r="A26" s="157"/>
      <c r="B26" s="21"/>
      <c r="C26" s="22" t="s">
        <v>48</v>
      </c>
      <c r="D26" s="23" t="str">
        <f>VLOOKUP(C26,[1]giá!$B:$G,2,0)</f>
        <v>CARERA 2 ADJUSTAB -  Bánh xe 160kg 4pcs/kit</v>
      </c>
      <c r="E26" s="69">
        <v>4</v>
      </c>
      <c r="F26" s="75" t="str">
        <f>VLOOKUP(C26,[1]giá!$B:$G,4,0)</f>
        <v xml:space="preserve"> Chiếc</v>
      </c>
      <c r="G26" s="24">
        <f>$E$16*E26</f>
        <v>4</v>
      </c>
      <c r="H26" s="115">
        <f>VLOOKUP(C26,[1]giá!$B:$G,5,0)*1.2</f>
        <v>203868.46972799997</v>
      </c>
      <c r="I26" s="142">
        <f t="shared" si="2"/>
        <v>815473.87891199987</v>
      </c>
      <c r="J26" s="26"/>
      <c r="K26" s="127" t="s">
        <v>47</v>
      </c>
      <c r="L26" s="116"/>
      <c r="M26" s="48"/>
    </row>
    <row r="27" spans="1:14" s="16" customFormat="1" ht="35.25" customHeight="1" outlineLevel="2" x14ac:dyDescent="0.5">
      <c r="A27" s="157"/>
      <c r="B27" s="155"/>
      <c r="C27" s="22" t="s">
        <v>35</v>
      </c>
      <c r="D27" s="23" t="str">
        <f>VLOOKUP(C27,[1]giá!$B:$G,2,0)</f>
        <v>SASH BLOCKING DEVICE          7045/ đệm chống đập cánh, màu xám</v>
      </c>
      <c r="E27" s="69">
        <v>1</v>
      </c>
      <c r="F27" s="75" t="str">
        <f>VLOOKUP(C27,[1]giá!$B:$G,4,0)</f>
        <v>Chiếc</v>
      </c>
      <c r="G27" s="24">
        <f>$E$16*E27</f>
        <v>1</v>
      </c>
      <c r="H27" s="115">
        <f>VLOOKUP(C27,[1]giá!$B:$G,5,0)</f>
        <v>273133.23119999998</v>
      </c>
      <c r="I27" s="142">
        <f t="shared" si="2"/>
        <v>273133.23119999998</v>
      </c>
      <c r="J27" s="156" t="s">
        <v>64</v>
      </c>
      <c r="K27" s="127" t="s">
        <v>36</v>
      </c>
      <c r="L27" s="116" t="s">
        <v>51</v>
      </c>
      <c r="M27" s="48"/>
    </row>
    <row r="28" spans="1:14" s="16" customFormat="1" ht="35.25" customHeight="1" outlineLevel="2" x14ac:dyDescent="0.5">
      <c r="A28" s="158"/>
      <c r="B28" s="155"/>
      <c r="C28" s="18" t="s">
        <v>37</v>
      </c>
      <c r="D28" s="19" t="str">
        <f>VLOOKUP(C28,[1]giá!$B:$G,2,0)</f>
        <v>SASH BLOCKING DEVICE          9005/ đệm chống đập cánh màu đen</v>
      </c>
      <c r="E28" s="72"/>
      <c r="F28" s="97" t="str">
        <f>VLOOKUP(C28,[1]giá!$B:$G,4,0)</f>
        <v>Chiếc</v>
      </c>
      <c r="G28" s="20">
        <f>$E$16*E28</f>
        <v>0</v>
      </c>
      <c r="H28" s="115">
        <f>VLOOKUP(C28,[1]giá!$B:$G,5,0)</f>
        <v>273133.23119999998</v>
      </c>
      <c r="I28" s="142">
        <f t="shared" si="2"/>
        <v>0</v>
      </c>
      <c r="J28" s="156"/>
      <c r="K28" s="127" t="s">
        <v>36</v>
      </c>
      <c r="L28" s="116" t="s">
        <v>51</v>
      </c>
      <c r="M28" s="48"/>
    </row>
    <row r="29" spans="1:14" ht="35.25" customHeight="1" outlineLevel="1" x14ac:dyDescent="0.25">
      <c r="A29" s="105" t="s">
        <v>89</v>
      </c>
      <c r="B29" s="121"/>
      <c r="C29" s="122"/>
      <c r="D29" s="128"/>
      <c r="E29" s="123">
        <v>1</v>
      </c>
      <c r="F29" s="124" t="s">
        <v>53</v>
      </c>
      <c r="G29" s="125"/>
      <c r="H29" s="106"/>
      <c r="I29" s="107">
        <f>SUM(I30:I36)</f>
        <v>1775685.5458560002</v>
      </c>
      <c r="J29" s="123"/>
      <c r="K29" s="126"/>
      <c r="L29" s="126"/>
      <c r="M29" s="120"/>
      <c r="N29" s="99"/>
    </row>
    <row r="30" spans="1:14" s="16" customFormat="1" ht="33.75" customHeight="1" outlineLevel="2" x14ac:dyDescent="0.5">
      <c r="A30" s="157"/>
      <c r="B30" s="155"/>
      <c r="C30" s="22" t="s">
        <v>31</v>
      </c>
      <c r="D30" s="23" t="str">
        <f>VLOOKUP(C30,[1]giá!$B:$G,2,0)</f>
        <v>ASIA WINDOW HANDLE      / Tay nắm đơn cho cửa sổ kiểu ASIA kèm suốt &amp; vítt L=45mm, màu bạc Giesse</v>
      </c>
      <c r="E30" s="69">
        <v>1</v>
      </c>
      <c r="F30" s="75" t="str">
        <f>VLOOKUP(C30,[1]giá!$B:$G,4,0)</f>
        <v>Bộ</v>
      </c>
      <c r="G30" s="24">
        <f>E30*$E$29</f>
        <v>1</v>
      </c>
      <c r="H30" s="115">
        <f>VLOOKUP(C30,[1]giá!$B:$G,5,0)</f>
        <v>333998.57519999996</v>
      </c>
      <c r="I30" s="142">
        <f>G30*H30</f>
        <v>333998.57519999996</v>
      </c>
      <c r="J30" s="159" t="s">
        <v>64</v>
      </c>
      <c r="K30" s="127" t="s">
        <v>39</v>
      </c>
      <c r="L30" s="116" t="s">
        <v>51</v>
      </c>
      <c r="M30" s="116" t="s">
        <v>54</v>
      </c>
    </row>
    <row r="31" spans="1:14" s="16" customFormat="1" ht="33.75" customHeight="1" outlineLevel="2" x14ac:dyDescent="0.5">
      <c r="A31" s="158"/>
      <c r="B31" s="155"/>
      <c r="C31" s="18" t="s">
        <v>32</v>
      </c>
      <c r="D31" s="19" t="str">
        <f>VLOOKUP(C31,[1]giá!$B:$G,2,0)</f>
        <v>ASIA WINDOW HANDLE        9005/ Tay nắm đơn cho cửa sổ kiểu ASIA kèm suốt &amp; vítt L=45mm, màu đen</v>
      </c>
      <c r="E31" s="72"/>
      <c r="F31" s="97" t="str">
        <f>VLOOKUP(C31,[1]giá!$B:$G,4,0)</f>
        <v>Bộ</v>
      </c>
      <c r="G31" s="24">
        <f t="shared" ref="G31:G36" si="11">E31*$E$29</f>
        <v>0</v>
      </c>
      <c r="H31" s="115">
        <f>VLOOKUP(C31,[1]giá!$B:$G,5,0)</f>
        <v>333998.57519999996</v>
      </c>
      <c r="I31" s="142">
        <f t="shared" ref="I31:I36" si="12">G31*H31</f>
        <v>0</v>
      </c>
      <c r="J31" s="159"/>
      <c r="K31" s="127" t="s">
        <v>39</v>
      </c>
      <c r="L31" s="116" t="s">
        <v>51</v>
      </c>
      <c r="M31" s="116" t="s">
        <v>54</v>
      </c>
    </row>
    <row r="32" spans="1:14" s="16" customFormat="1" ht="72" customHeight="1" outlineLevel="2" x14ac:dyDescent="0.5">
      <c r="A32" s="157"/>
      <c r="B32" s="21"/>
      <c r="C32" s="22" t="s">
        <v>41</v>
      </c>
      <c r="D32" s="23" t="str">
        <f>VLOOKUP(C32,[1]giá!$B:$G,2,0)</f>
        <v>SINGLE-DIR. DEVICE GHIBO OUT BS 22"/ hộp số tim 22 dùng suốt</v>
      </c>
      <c r="E32" s="69">
        <v>1</v>
      </c>
      <c r="F32" s="75" t="str">
        <f>VLOOKUP(C32,[1]giá!$B:$G,4,0)</f>
        <v>Chiếc</v>
      </c>
      <c r="G32" s="24">
        <f t="shared" si="11"/>
        <v>1</v>
      </c>
      <c r="H32" s="115">
        <f>VLOOKUP(C32,[1]giá!$B:$G,5,0)</f>
        <v>509747.25600000005</v>
      </c>
      <c r="I32" s="142">
        <f t="shared" si="12"/>
        <v>509747.25600000005</v>
      </c>
      <c r="J32" s="26"/>
      <c r="K32" s="127" t="s">
        <v>42</v>
      </c>
      <c r="L32" s="116" t="s">
        <v>51</v>
      </c>
      <c r="M32" s="48"/>
    </row>
    <row r="33" spans="1:14" s="16" customFormat="1" ht="57" customHeight="1" outlineLevel="2" x14ac:dyDescent="0.5">
      <c r="A33" s="157"/>
      <c r="B33" s="21"/>
      <c r="C33" s="22" t="s">
        <v>46</v>
      </c>
      <c r="D33" s="23" t="str">
        <f>VLOOKUP(C33,[1]giá!$B:$G,2,0)</f>
        <v>LOCKING SINGLE POINT GOS-SL/ bộ dầu khóa biên cửa lùa</v>
      </c>
      <c r="E33" s="69">
        <v>3</v>
      </c>
      <c r="F33" s="75" t="str">
        <f>VLOOKUP(C33,[1]giá!$B:$G,4,0)</f>
        <v>Bộ</v>
      </c>
      <c r="G33" s="24">
        <f t="shared" si="11"/>
        <v>3</v>
      </c>
      <c r="H33" s="115">
        <f>VLOOKUP(C33,[1]giá!$B:$G,5,0)</f>
        <v>83689.847999999998</v>
      </c>
      <c r="I33" s="142">
        <f t="shared" si="12"/>
        <v>251069.54399999999</v>
      </c>
      <c r="J33" s="108" t="s">
        <v>80</v>
      </c>
      <c r="K33" s="127"/>
      <c r="L33" s="116"/>
      <c r="M33" s="48"/>
    </row>
    <row r="34" spans="1:14" s="16" customFormat="1" ht="61.5" customHeight="1" outlineLevel="2" x14ac:dyDescent="0.5">
      <c r="A34" s="157"/>
      <c r="B34" s="21"/>
      <c r="C34" s="22" t="s">
        <v>48</v>
      </c>
      <c r="D34" s="23" t="str">
        <f>VLOOKUP(C34,[1]giá!$B:$G,2,0)</f>
        <v>CARERA 2 ADJUSTAB -  Bánh xe 160kg 4pcs/kit</v>
      </c>
      <c r="E34" s="69">
        <v>2</v>
      </c>
      <c r="F34" s="75" t="str">
        <f>VLOOKUP(C34,[1]giá!$B:$G,4,0)</f>
        <v xml:space="preserve"> Chiếc</v>
      </c>
      <c r="G34" s="24">
        <f t="shared" si="11"/>
        <v>2</v>
      </c>
      <c r="H34" s="115">
        <f>VLOOKUP(C34,[1]giá!$B:$G,5,0)*1.2</f>
        <v>203868.46972799997</v>
      </c>
      <c r="I34" s="142">
        <f t="shared" si="12"/>
        <v>407736.93945599993</v>
      </c>
      <c r="J34" s="26"/>
      <c r="K34" s="127" t="s">
        <v>47</v>
      </c>
      <c r="L34" s="116"/>
      <c r="M34" s="48"/>
    </row>
    <row r="35" spans="1:14" s="16" customFormat="1" ht="34.5" customHeight="1" outlineLevel="2" x14ac:dyDescent="0.5">
      <c r="A35" s="157"/>
      <c r="B35" s="155"/>
      <c r="C35" s="22" t="s">
        <v>35</v>
      </c>
      <c r="D35" s="23" t="str">
        <f>VLOOKUP(C35,[1]giá!$B:$G,2,0)</f>
        <v>SASH BLOCKING DEVICE          7045/ đệm chống đập cánh, màu xám</v>
      </c>
      <c r="E35" s="69">
        <v>1</v>
      </c>
      <c r="F35" s="75" t="str">
        <f>VLOOKUP(C35,[1]giá!$B:$G,4,0)</f>
        <v>Chiếc</v>
      </c>
      <c r="G35" s="24">
        <f t="shared" si="11"/>
        <v>1</v>
      </c>
      <c r="H35" s="115">
        <f>VLOOKUP(C35,[1]giá!$B:$G,5,0)</f>
        <v>273133.23119999998</v>
      </c>
      <c r="I35" s="142">
        <f t="shared" si="12"/>
        <v>273133.23119999998</v>
      </c>
      <c r="J35" s="159" t="s">
        <v>64</v>
      </c>
      <c r="K35" s="127" t="s">
        <v>36</v>
      </c>
      <c r="L35" s="116" t="s">
        <v>51</v>
      </c>
      <c r="M35" s="48"/>
    </row>
    <row r="36" spans="1:14" s="16" customFormat="1" ht="34.5" customHeight="1" outlineLevel="2" x14ac:dyDescent="0.5">
      <c r="A36" s="158"/>
      <c r="B36" s="155"/>
      <c r="C36" s="18" t="s">
        <v>37</v>
      </c>
      <c r="D36" s="19" t="str">
        <f>VLOOKUP(C36,[1]giá!$B:$G,2,0)</f>
        <v>SASH BLOCKING DEVICE          9005/ đệm chống đập cánh màu đen</v>
      </c>
      <c r="E36" s="72"/>
      <c r="F36" s="97" t="str">
        <f>VLOOKUP(C36,[1]giá!$B:$G,4,0)</f>
        <v>Chiếc</v>
      </c>
      <c r="G36" s="24">
        <f t="shared" si="11"/>
        <v>0</v>
      </c>
      <c r="H36" s="115">
        <f>VLOOKUP(C36,[1]giá!$B:$G,5,0)</f>
        <v>273133.23119999998</v>
      </c>
      <c r="I36" s="142">
        <f t="shared" si="12"/>
        <v>0</v>
      </c>
      <c r="J36" s="159"/>
      <c r="K36" s="127" t="s">
        <v>36</v>
      </c>
      <c r="L36" s="116" t="s">
        <v>51</v>
      </c>
      <c r="M36" s="48"/>
    </row>
    <row r="37" spans="1:14" ht="35.25" customHeight="1" outlineLevel="1" x14ac:dyDescent="0.25">
      <c r="A37" s="105" t="s">
        <v>90</v>
      </c>
      <c r="B37" s="121"/>
      <c r="C37" s="122"/>
      <c r="D37" s="128"/>
      <c r="E37" s="123">
        <v>1</v>
      </c>
      <c r="F37" s="124" t="s">
        <v>53</v>
      </c>
      <c r="G37" s="125"/>
      <c r="H37" s="106"/>
      <c r="I37" s="107">
        <f>SUM(I38:I49)</f>
        <v>3276016.2754559997</v>
      </c>
      <c r="J37" s="123"/>
      <c r="K37" s="126"/>
      <c r="L37" s="126"/>
      <c r="M37" s="120"/>
      <c r="N37" s="99"/>
    </row>
    <row r="38" spans="1:14" s="16" customFormat="1" ht="38.25" customHeight="1" outlineLevel="2" x14ac:dyDescent="0.5">
      <c r="A38" s="157"/>
      <c r="B38" s="155"/>
      <c r="C38" s="22" t="s">
        <v>38</v>
      </c>
      <c r="D38" s="23" t="str">
        <f>VLOOKUP(C38,[1]giá!$B:$G,2,0)</f>
        <v>ASIA WINDOW HANDLE (CP)      9010/ Tay nắm đôi cho cửa sổ kiểu ASIA kèm suốt &amp; vítt L=45mm, màu Bạc giesse</v>
      </c>
      <c r="E38" s="69">
        <v>1</v>
      </c>
      <c r="F38" s="75" t="str">
        <f>VLOOKUP(C38,[1]giá!$B:$G,4,0)</f>
        <v>Cặp</v>
      </c>
      <c r="G38" s="24">
        <f>E38*$E$37</f>
        <v>1</v>
      </c>
      <c r="H38" s="115">
        <f>VLOOKUP(C38,[1]giá!$B:$G,5,0)</f>
        <v>648215.91359999997</v>
      </c>
      <c r="I38" s="142">
        <f>G38*H38</f>
        <v>648215.91359999997</v>
      </c>
      <c r="J38" s="156" t="s">
        <v>64</v>
      </c>
      <c r="K38" s="127" t="s">
        <v>39</v>
      </c>
      <c r="L38" s="116" t="s">
        <v>51</v>
      </c>
      <c r="M38" s="116" t="s">
        <v>54</v>
      </c>
    </row>
    <row r="39" spans="1:14" s="16" customFormat="1" ht="38.25" customHeight="1" outlineLevel="2" x14ac:dyDescent="0.5">
      <c r="A39" s="158"/>
      <c r="B39" s="155"/>
      <c r="C39" s="22" t="s">
        <v>40</v>
      </c>
      <c r="D39" s="19" t="str">
        <f>VLOOKUP(C39,[1]giá!$B:$G,2,0)</f>
        <v>ASIA WINDOW HANDLE (CP)      9005/ Tay nắm đôi cho cửa sổ kiểu ASIA kèm suốt &amp; vítt L=45mm, màu đen</v>
      </c>
      <c r="E39" s="72"/>
      <c r="F39" s="97" t="str">
        <f>VLOOKUP(C39,[1]giá!$B:$G,4,0)</f>
        <v>Cặp</v>
      </c>
      <c r="G39" s="24">
        <f t="shared" ref="G39:G49" si="13">E39*$E$37</f>
        <v>0</v>
      </c>
      <c r="H39" s="115">
        <f>VLOOKUP(C39,[1]giá!$B:$G,5,0)</f>
        <v>648215.91359999997</v>
      </c>
      <c r="I39" s="142">
        <f t="shared" ref="I39" si="14">G39*H39</f>
        <v>0</v>
      </c>
      <c r="J39" s="156"/>
      <c r="K39" s="127" t="s">
        <v>39</v>
      </c>
      <c r="L39" s="116" t="s">
        <v>51</v>
      </c>
      <c r="M39" s="116" t="s">
        <v>54</v>
      </c>
    </row>
    <row r="40" spans="1:14" s="16" customFormat="1" ht="38.25" customHeight="1" outlineLevel="2" x14ac:dyDescent="0.5">
      <c r="A40" s="158"/>
      <c r="B40" s="155"/>
      <c r="C40" s="22" t="s">
        <v>18</v>
      </c>
      <c r="D40" s="23" t="str">
        <f>VLOOKUP(C40,[1]giá!$B:$G,2,0)</f>
        <v>CYLINDER COVER PLATE SQUARED / Ốp lõi khóa mặt chữ nhật màu bạc GIESSE</v>
      </c>
      <c r="E40" s="69">
        <v>2</v>
      </c>
      <c r="F40" s="75" t="str">
        <f>VLOOKUP(C40,[1]giá!$B:$G,4,0)</f>
        <v>Bộ</v>
      </c>
      <c r="G40" s="24">
        <f t="shared" si="13"/>
        <v>2</v>
      </c>
      <c r="H40" s="115">
        <f>VLOOKUP(C40,[1]giá!$B:$G,5,0)</f>
        <v>134664.5736</v>
      </c>
      <c r="I40" s="142">
        <f>G40*H40</f>
        <v>269329.14720000001</v>
      </c>
      <c r="J40" s="156" t="s">
        <v>64</v>
      </c>
      <c r="K40" s="127" t="s">
        <v>39</v>
      </c>
      <c r="L40" s="116" t="s">
        <v>51</v>
      </c>
      <c r="M40" s="116" t="s">
        <v>54</v>
      </c>
    </row>
    <row r="41" spans="1:14" s="16" customFormat="1" ht="38.25" customHeight="1" outlineLevel="2" x14ac:dyDescent="0.5">
      <c r="A41" s="158"/>
      <c r="B41" s="155"/>
      <c r="C41" s="22" t="s">
        <v>20</v>
      </c>
      <c r="D41" s="19" t="str">
        <f>VLOOKUP(C41,[1]giá!$B:$G,2,0)</f>
        <v>CYLINDER COVER PLATE SQUARED / Ốp lõi khóa mặt chữ nhật màu đen</v>
      </c>
      <c r="E41" s="72"/>
      <c r="F41" s="97" t="str">
        <f>VLOOKUP(C41,[1]giá!$B:$G,4,0)</f>
        <v>Bộ</v>
      </c>
      <c r="G41" s="24">
        <f t="shared" si="13"/>
        <v>0</v>
      </c>
      <c r="H41" s="115">
        <f>VLOOKUP(C41,[1]giá!$B:$G,5,0)</f>
        <v>134664.5736</v>
      </c>
      <c r="I41" s="142">
        <f t="shared" ref="I41:I49" si="15">G41*H41</f>
        <v>0</v>
      </c>
      <c r="J41" s="156"/>
      <c r="K41" s="127" t="s">
        <v>39</v>
      </c>
      <c r="L41" s="116" t="s">
        <v>51</v>
      </c>
      <c r="M41" s="116" t="s">
        <v>54</v>
      </c>
    </row>
    <row r="42" spans="1:14" s="16" customFormat="1" ht="72" customHeight="1" outlineLevel="2" x14ac:dyDescent="0.5">
      <c r="A42" s="157"/>
      <c r="B42" s="21"/>
      <c r="C42" s="22" t="s">
        <v>41</v>
      </c>
      <c r="D42" s="23" t="str">
        <f>VLOOKUP(C42,[1]giá!$B:$G,2,0)</f>
        <v>SINGLE-DIR. DEVICE GHIBO OUT BS 22"/ hộp số tim 22 dùng suốt</v>
      </c>
      <c r="E42" s="69">
        <v>1</v>
      </c>
      <c r="F42" s="75" t="str">
        <f>VLOOKUP(C42,[1]giá!$B:$G,4,0)</f>
        <v>Chiếc</v>
      </c>
      <c r="G42" s="24">
        <f t="shared" si="13"/>
        <v>1</v>
      </c>
      <c r="H42" s="115">
        <f>VLOOKUP(C42,[1]giá!$B:$G,5,0)</f>
        <v>509747.25600000005</v>
      </c>
      <c r="I42" s="142">
        <f t="shared" si="15"/>
        <v>509747.25600000005</v>
      </c>
      <c r="J42" s="26"/>
      <c r="K42" s="127" t="s">
        <v>42</v>
      </c>
      <c r="L42" s="116" t="s">
        <v>51</v>
      </c>
      <c r="M42" s="48"/>
    </row>
    <row r="43" spans="1:14" s="16" customFormat="1" ht="72" customHeight="1" outlineLevel="2" x14ac:dyDescent="0.5">
      <c r="A43" s="157"/>
      <c r="B43" s="21"/>
      <c r="C43" s="22" t="s">
        <v>43</v>
      </c>
      <c r="D43" s="23" t="str">
        <f>VLOOKUP(C43,[1]giá!$B:$G,2,0)</f>
        <v>SINGLE-DIR. DEVICE GHIBO KEY OUT BS 22"/ hộp số dùng lõi khóa tim 22mm</v>
      </c>
      <c r="E43" s="69">
        <v>1</v>
      </c>
      <c r="F43" s="75" t="str">
        <f>VLOOKUP(C43,[1]giá!$B:$G,4,0)</f>
        <v>Chiếc</v>
      </c>
      <c r="G43" s="24">
        <f t="shared" si="13"/>
        <v>1</v>
      </c>
      <c r="H43" s="115">
        <f>VLOOKUP(C43,[1]giá!$B:$G,5,0)</f>
        <v>378886.76640000002</v>
      </c>
      <c r="I43" s="142">
        <f t="shared" si="15"/>
        <v>378886.76640000002</v>
      </c>
      <c r="J43" s="26"/>
      <c r="K43" s="127"/>
      <c r="L43" s="116"/>
      <c r="M43" s="48"/>
    </row>
    <row r="44" spans="1:14" s="16" customFormat="1" ht="57" customHeight="1" outlineLevel="2" x14ac:dyDescent="0.5">
      <c r="A44" s="157"/>
      <c r="B44" s="21"/>
      <c r="C44" s="22" t="s">
        <v>44</v>
      </c>
      <c r="D44" s="23" t="str">
        <f>VLOOKUP(C44,[1]giá!$B:$G,2,0)</f>
        <v>EUROPROFILE CYLINDER (31-31)/ lõi khóa 2 đầu chìa</v>
      </c>
      <c r="E44" s="69">
        <v>1</v>
      </c>
      <c r="F44" s="75" t="str">
        <f>VLOOKUP(C44,[1]giá!$B:$G,4,0)</f>
        <v>Chiếc</v>
      </c>
      <c r="G44" s="24">
        <f t="shared" si="13"/>
        <v>1</v>
      </c>
      <c r="H44" s="115">
        <f>VLOOKUP(C44,[1]giá!$B:$G,5,0)</f>
        <v>537897.47759999998</v>
      </c>
      <c r="I44" s="142">
        <f t="shared" si="15"/>
        <v>537897.47759999998</v>
      </c>
      <c r="J44" s="160" t="s">
        <v>78</v>
      </c>
      <c r="K44" s="127"/>
      <c r="L44" s="116"/>
      <c r="M44" s="48"/>
    </row>
    <row r="45" spans="1:14" s="16" customFormat="1" ht="57" customHeight="1" outlineLevel="2" x14ac:dyDescent="0.5">
      <c r="A45" s="157"/>
      <c r="B45" s="21"/>
      <c r="C45" s="22" t="s">
        <v>45</v>
      </c>
      <c r="D45" s="23" t="str">
        <f>VLOOKUP(C45,[1]giá!$B:$G,2,0)</f>
        <v xml:space="preserve">European profile cylinder with knob 
30/30/lõi khóa đầu núm </v>
      </c>
      <c r="E45" s="69"/>
      <c r="F45" s="75" t="str">
        <f>VLOOKUP(C45,[1]giá!$B:$G,4,0)</f>
        <v>Chiếc</v>
      </c>
      <c r="G45" s="24">
        <f t="shared" si="13"/>
        <v>0</v>
      </c>
      <c r="H45" s="115">
        <f>VLOOKUP(C45,[1]giá!$B:$G,5,0)</f>
        <v>779837</v>
      </c>
      <c r="I45" s="142">
        <f t="shared" si="15"/>
        <v>0</v>
      </c>
      <c r="J45" s="161"/>
      <c r="K45" s="127"/>
      <c r="L45" s="116"/>
      <c r="M45" s="48"/>
    </row>
    <row r="46" spans="1:14" s="16" customFormat="1" ht="57" customHeight="1" outlineLevel="2" x14ac:dyDescent="0.5">
      <c r="A46" s="157"/>
      <c r="B46" s="21"/>
      <c r="C46" s="22" t="s">
        <v>46</v>
      </c>
      <c r="D46" s="23" t="str">
        <f>VLOOKUP(C46,[1]giá!$B:$G,2,0)</f>
        <v>LOCKING SINGLE POINT GOS-SL/ bộ dầu khóa biên cửa lùa</v>
      </c>
      <c r="E46" s="69">
        <v>3</v>
      </c>
      <c r="F46" s="75" t="str">
        <f>VLOOKUP(C46,[1]giá!$B:$G,4,0)</f>
        <v>Bộ</v>
      </c>
      <c r="G46" s="24">
        <f t="shared" si="13"/>
        <v>3</v>
      </c>
      <c r="H46" s="115">
        <f>VLOOKUP(C46,[1]giá!$B:$G,5,0)</f>
        <v>83689.847999999998</v>
      </c>
      <c r="I46" s="142">
        <f t="shared" si="15"/>
        <v>251069.54399999999</v>
      </c>
      <c r="J46" s="108" t="s">
        <v>80</v>
      </c>
      <c r="K46" s="127"/>
      <c r="L46" s="116"/>
      <c r="M46" s="48"/>
    </row>
    <row r="47" spans="1:14" s="16" customFormat="1" ht="67.5" customHeight="1" outlineLevel="2" x14ac:dyDescent="0.5">
      <c r="A47" s="157"/>
      <c r="B47" s="21"/>
      <c r="C47" s="22" t="s">
        <v>48</v>
      </c>
      <c r="D47" s="23" t="str">
        <f>VLOOKUP(C47,[1]giá!$B:$G,2,0)</f>
        <v>CARERA 2 ADJUSTAB -  Bánh xe 160kg 4pcs/kit</v>
      </c>
      <c r="E47" s="69">
        <v>2</v>
      </c>
      <c r="F47" s="75" t="str">
        <f>VLOOKUP(C47,[1]giá!$B:$G,4,0)</f>
        <v xml:space="preserve"> Chiếc</v>
      </c>
      <c r="G47" s="24">
        <f t="shared" si="13"/>
        <v>2</v>
      </c>
      <c r="H47" s="115">
        <f>VLOOKUP(C47,[1]giá!$B:$G,5,0)*1.2</f>
        <v>203868.46972799997</v>
      </c>
      <c r="I47" s="142">
        <f t="shared" si="15"/>
        <v>407736.93945599993</v>
      </c>
      <c r="J47" s="26"/>
      <c r="K47" s="127" t="s">
        <v>47</v>
      </c>
      <c r="L47" s="116"/>
      <c r="M47" s="48"/>
    </row>
    <row r="48" spans="1:14" s="16" customFormat="1" ht="35.25" customHeight="1" outlineLevel="2" x14ac:dyDescent="0.5">
      <c r="A48" s="157"/>
      <c r="B48" s="155"/>
      <c r="C48" s="22" t="s">
        <v>35</v>
      </c>
      <c r="D48" s="23" t="str">
        <f>VLOOKUP(C48,[1]giá!$B:$G,2,0)</f>
        <v>SASH BLOCKING DEVICE          7045/ đệm chống đập cánh, màu xám</v>
      </c>
      <c r="E48" s="69">
        <v>1</v>
      </c>
      <c r="F48" s="75" t="str">
        <f>VLOOKUP(C48,[1]giá!$B:$G,4,0)</f>
        <v>Chiếc</v>
      </c>
      <c r="G48" s="24">
        <f t="shared" si="13"/>
        <v>1</v>
      </c>
      <c r="H48" s="115">
        <f>VLOOKUP(C48,[1]giá!$B:$G,5,0)</f>
        <v>273133.23119999998</v>
      </c>
      <c r="I48" s="142">
        <f t="shared" si="15"/>
        <v>273133.23119999998</v>
      </c>
      <c r="J48" s="156" t="s">
        <v>64</v>
      </c>
      <c r="K48" s="127" t="s">
        <v>36</v>
      </c>
      <c r="L48" s="116" t="s">
        <v>51</v>
      </c>
      <c r="M48" s="48"/>
    </row>
    <row r="49" spans="1:14" s="16" customFormat="1" ht="35.25" customHeight="1" outlineLevel="2" x14ac:dyDescent="0.5">
      <c r="A49" s="158"/>
      <c r="B49" s="155"/>
      <c r="C49" s="18" t="s">
        <v>37</v>
      </c>
      <c r="D49" s="19" t="str">
        <f>VLOOKUP(C49,[1]giá!$B:$G,2,0)</f>
        <v>SASH BLOCKING DEVICE          9005/ đệm chống đập cánh màu đen</v>
      </c>
      <c r="E49" s="72"/>
      <c r="F49" s="97" t="str">
        <f>VLOOKUP(C49,[1]giá!$B:$G,4,0)</f>
        <v>Chiếc</v>
      </c>
      <c r="G49" s="24">
        <f t="shared" si="13"/>
        <v>0</v>
      </c>
      <c r="H49" s="115">
        <f>VLOOKUP(C49,[1]giá!$B:$G,5,0)</f>
        <v>273133.23119999998</v>
      </c>
      <c r="I49" s="142">
        <f t="shared" si="15"/>
        <v>0</v>
      </c>
      <c r="J49" s="156"/>
      <c r="K49" s="127" t="s">
        <v>36</v>
      </c>
      <c r="L49" s="116" t="s">
        <v>51</v>
      </c>
      <c r="M49" s="48"/>
    </row>
    <row r="50" spans="1:14" s="113" customFormat="1" ht="36.75" customHeight="1" x14ac:dyDescent="0.25">
      <c r="A50" s="162" t="s">
        <v>85</v>
      </c>
      <c r="B50" s="163"/>
      <c r="C50" s="163"/>
      <c r="D50" s="163"/>
      <c r="E50" s="163"/>
      <c r="F50" s="163"/>
      <c r="G50" s="163"/>
      <c r="H50" s="163"/>
      <c r="I50" s="163"/>
      <c r="J50" s="164"/>
      <c r="K50" s="143"/>
      <c r="L50" s="143"/>
    </row>
    <row r="51" spans="1:14" ht="35.25" customHeight="1" outlineLevel="1" x14ac:dyDescent="0.25">
      <c r="A51" s="105" t="s">
        <v>75</v>
      </c>
      <c r="B51" s="121"/>
      <c r="C51" s="122"/>
      <c r="D51" s="128"/>
      <c r="E51" s="123">
        <v>1</v>
      </c>
      <c r="F51" s="124" t="s">
        <v>53</v>
      </c>
      <c r="G51" s="125"/>
      <c r="H51" s="106"/>
      <c r="I51" s="107">
        <f>SUM(I52:I58)</f>
        <v>3959108.0311680003</v>
      </c>
      <c r="J51" s="123"/>
      <c r="K51" s="126"/>
      <c r="L51" s="126"/>
      <c r="M51" s="120"/>
      <c r="N51" s="99"/>
    </row>
    <row r="52" spans="1:14" s="16" customFormat="1" ht="33.75" customHeight="1" outlineLevel="2" x14ac:dyDescent="0.5">
      <c r="A52" s="157"/>
      <c r="B52" s="155"/>
      <c r="C52" s="22" t="s">
        <v>31</v>
      </c>
      <c r="D52" s="23" t="str">
        <f>VLOOKUP(C52,[1]giá!$B:$G,2,0)</f>
        <v>ASIA WINDOW HANDLE      / Tay nắm đơn cho cửa sổ kiểu ASIA kèm suốt &amp; vítt L=45mm, màu bạc Giesse</v>
      </c>
      <c r="E52" s="69">
        <v>2</v>
      </c>
      <c r="F52" s="75" t="str">
        <f>VLOOKUP(C52,[1]giá!$B:$G,4,0)</f>
        <v>Bộ</v>
      </c>
      <c r="G52" s="24">
        <f>E52*$E$51</f>
        <v>2</v>
      </c>
      <c r="H52" s="115">
        <f>VLOOKUP(C52,[1]giá!$B:$G,5,0)</f>
        <v>333998.57519999996</v>
      </c>
      <c r="I52" s="142">
        <f>G52*H52</f>
        <v>667997.15039999993</v>
      </c>
      <c r="J52" s="159" t="s">
        <v>64</v>
      </c>
      <c r="K52" s="127" t="s">
        <v>39</v>
      </c>
      <c r="L52" s="116" t="s">
        <v>51</v>
      </c>
      <c r="M52" s="116" t="s">
        <v>54</v>
      </c>
    </row>
    <row r="53" spans="1:14" s="16" customFormat="1" ht="33.75" customHeight="1" outlineLevel="2" x14ac:dyDescent="0.5">
      <c r="A53" s="158"/>
      <c r="B53" s="155"/>
      <c r="C53" s="18" t="s">
        <v>32</v>
      </c>
      <c r="D53" s="19" t="str">
        <f>VLOOKUP(C53,[1]giá!$B:$G,2,0)</f>
        <v>ASIA WINDOW HANDLE        9005/ Tay nắm đơn cho cửa sổ kiểu ASIA kèm suốt &amp; vítt L=45mm, màu đen</v>
      </c>
      <c r="E53" s="72"/>
      <c r="F53" s="97" t="str">
        <f>VLOOKUP(C53,[1]giá!$B:$G,4,0)</f>
        <v>Bộ</v>
      </c>
      <c r="G53" s="24">
        <f t="shared" ref="G53:G58" si="16">E53*$E$51</f>
        <v>0</v>
      </c>
      <c r="H53" s="115">
        <f>VLOOKUP(C53,[1]giá!$B:$G,5,0)</f>
        <v>333998.57519999996</v>
      </c>
      <c r="I53" s="142">
        <f t="shared" ref="I53:I58" si="17">G53*H53</f>
        <v>0</v>
      </c>
      <c r="J53" s="159"/>
      <c r="K53" s="127" t="s">
        <v>39</v>
      </c>
      <c r="L53" s="116" t="s">
        <v>51</v>
      </c>
      <c r="M53" s="116" t="s">
        <v>54</v>
      </c>
    </row>
    <row r="54" spans="1:14" s="16" customFormat="1" ht="72" customHeight="1" outlineLevel="2" x14ac:dyDescent="0.5">
      <c r="A54" s="157"/>
      <c r="B54" s="21"/>
      <c r="C54" s="22" t="s">
        <v>41</v>
      </c>
      <c r="D54" s="23" t="str">
        <f>VLOOKUP(C54,[1]giá!$B:$G,2,0)</f>
        <v>SINGLE-DIR. DEVICE GHIBO OUT BS 22"/ hộp số tim 22 dùng suốt</v>
      </c>
      <c r="E54" s="69">
        <v>2</v>
      </c>
      <c r="F54" s="75" t="str">
        <f>VLOOKUP(C54,[1]giá!$B:$G,4,0)</f>
        <v>Chiếc</v>
      </c>
      <c r="G54" s="24">
        <f t="shared" si="16"/>
        <v>2</v>
      </c>
      <c r="H54" s="115">
        <f>VLOOKUP(C54,[1]giá!$B:$G,5,0)</f>
        <v>509747.25600000005</v>
      </c>
      <c r="I54" s="142">
        <f t="shared" si="17"/>
        <v>1019494.5120000001</v>
      </c>
      <c r="J54" s="26"/>
      <c r="K54" s="127" t="s">
        <v>42</v>
      </c>
      <c r="L54" s="116" t="s">
        <v>51</v>
      </c>
      <c r="M54" s="48"/>
    </row>
    <row r="55" spans="1:14" s="16" customFormat="1" ht="57" customHeight="1" outlineLevel="2" x14ac:dyDescent="0.5">
      <c r="A55" s="157"/>
      <c r="B55" s="21"/>
      <c r="C55" s="22" t="s">
        <v>46</v>
      </c>
      <c r="D55" s="23" t="str">
        <f>VLOOKUP(C55,[1]giá!$B:$G,2,0)</f>
        <v>LOCKING SINGLE POINT GOS-SL/ bộ dầu khóa biên cửa lùa</v>
      </c>
      <c r="E55" s="69">
        <v>6</v>
      </c>
      <c r="F55" s="75" t="str">
        <f>VLOOKUP(C55,[1]giá!$B:$G,4,0)</f>
        <v>Bộ</v>
      </c>
      <c r="G55" s="24">
        <f t="shared" si="16"/>
        <v>6</v>
      </c>
      <c r="H55" s="115">
        <f>VLOOKUP(C55,[1]giá!$B:$G,5,0)</f>
        <v>83689.847999999998</v>
      </c>
      <c r="I55" s="142">
        <f t="shared" si="17"/>
        <v>502139.08799999999</v>
      </c>
      <c r="J55" s="108" t="s">
        <v>80</v>
      </c>
      <c r="K55" s="127"/>
      <c r="L55" s="116"/>
      <c r="M55" s="48"/>
    </row>
    <row r="56" spans="1:14" s="16" customFormat="1" ht="61.5" customHeight="1" outlineLevel="2" x14ac:dyDescent="0.5">
      <c r="A56" s="157"/>
      <c r="B56" s="21"/>
      <c r="C56" s="22" t="s">
        <v>48</v>
      </c>
      <c r="D56" s="23" t="str">
        <f>VLOOKUP(C56,[1]giá!$B:$G,2,0)</f>
        <v>CARERA 2 ADJUSTAB -  Bánh xe 160kg 4pcs/kit</v>
      </c>
      <c r="E56" s="69">
        <v>6</v>
      </c>
      <c r="F56" s="75" t="str">
        <f>VLOOKUP(C56,[1]giá!$B:$G,4,0)</f>
        <v xml:space="preserve"> Chiếc</v>
      </c>
      <c r="G56" s="24">
        <f t="shared" si="16"/>
        <v>6</v>
      </c>
      <c r="H56" s="115">
        <f>VLOOKUP(C56,[1]giá!$B:$G,5,0)*1.2</f>
        <v>203868.46972799997</v>
      </c>
      <c r="I56" s="142">
        <f t="shared" si="17"/>
        <v>1223210.8183679997</v>
      </c>
      <c r="J56" s="26"/>
      <c r="K56" s="127" t="s">
        <v>47</v>
      </c>
      <c r="L56" s="116"/>
      <c r="M56" s="48"/>
    </row>
    <row r="57" spans="1:14" s="16" customFormat="1" ht="34.5" customHeight="1" outlineLevel="2" x14ac:dyDescent="0.5">
      <c r="A57" s="157"/>
      <c r="B57" s="155"/>
      <c r="C57" s="22" t="s">
        <v>35</v>
      </c>
      <c r="D57" s="23" t="str">
        <f>VLOOKUP(C57,[1]giá!$B:$G,2,0)</f>
        <v>SASH BLOCKING DEVICE          7045/ đệm chống đập cánh, màu xám</v>
      </c>
      <c r="E57" s="69">
        <v>2</v>
      </c>
      <c r="F57" s="75" t="str">
        <f>VLOOKUP(C57,[1]giá!$B:$G,4,0)</f>
        <v>Chiếc</v>
      </c>
      <c r="G57" s="24">
        <f t="shared" si="16"/>
        <v>2</v>
      </c>
      <c r="H57" s="115">
        <f>VLOOKUP(C57,[1]giá!$B:$G,5,0)</f>
        <v>273133.23119999998</v>
      </c>
      <c r="I57" s="142">
        <f t="shared" si="17"/>
        <v>546266.46239999996</v>
      </c>
      <c r="J57" s="159" t="s">
        <v>64</v>
      </c>
      <c r="K57" s="127" t="s">
        <v>36</v>
      </c>
      <c r="L57" s="116" t="s">
        <v>51</v>
      </c>
      <c r="M57" s="48"/>
    </row>
    <row r="58" spans="1:14" s="16" customFormat="1" ht="34.5" customHeight="1" outlineLevel="2" x14ac:dyDescent="0.5">
      <c r="A58" s="158"/>
      <c r="B58" s="155"/>
      <c r="C58" s="18" t="s">
        <v>37</v>
      </c>
      <c r="D58" s="19" t="str">
        <f>VLOOKUP(C58,[1]giá!$B:$G,2,0)</f>
        <v>SASH BLOCKING DEVICE          9005/ đệm chống đập cánh màu đen</v>
      </c>
      <c r="E58" s="72"/>
      <c r="F58" s="97" t="str">
        <f>VLOOKUP(C58,[1]giá!$B:$G,4,0)</f>
        <v>Chiếc</v>
      </c>
      <c r="G58" s="24">
        <f t="shared" si="16"/>
        <v>0</v>
      </c>
      <c r="H58" s="115">
        <f>VLOOKUP(C58,[1]giá!$B:$G,5,0)</f>
        <v>273133.23119999998</v>
      </c>
      <c r="I58" s="142">
        <f t="shared" si="17"/>
        <v>0</v>
      </c>
      <c r="J58" s="159"/>
      <c r="K58" s="127" t="s">
        <v>36</v>
      </c>
      <c r="L58" s="116" t="s">
        <v>51</v>
      </c>
      <c r="M58" s="48"/>
    </row>
    <row r="59" spans="1:14" ht="35.25" customHeight="1" outlineLevel="1" x14ac:dyDescent="0.25">
      <c r="A59" s="105" t="s">
        <v>81</v>
      </c>
      <c r="B59" s="121"/>
      <c r="C59" s="122"/>
      <c r="D59" s="128"/>
      <c r="E59" s="123">
        <v>1</v>
      </c>
      <c r="F59" s="124" t="s">
        <v>53</v>
      </c>
      <c r="G59" s="125"/>
      <c r="H59" s="106"/>
      <c r="I59" s="107">
        <f>SUM(I60:I71)</f>
        <v>6959769.4903679993</v>
      </c>
      <c r="J59" s="123"/>
      <c r="K59" s="126"/>
      <c r="L59" s="126"/>
      <c r="M59" s="120"/>
      <c r="N59" s="99"/>
    </row>
    <row r="60" spans="1:14" s="16" customFormat="1" ht="38.25" customHeight="1" outlineLevel="2" x14ac:dyDescent="0.5">
      <c r="A60" s="157"/>
      <c r="B60" s="155"/>
      <c r="C60" s="22" t="s">
        <v>38</v>
      </c>
      <c r="D60" s="23" t="str">
        <f>VLOOKUP(C60,[1]giá!$B:$G,2,0)</f>
        <v>ASIA WINDOW HANDLE (CP)      9010/ Tay nắm đôi cho cửa sổ kiểu ASIA kèm suốt &amp; vítt L=45mm, màu Bạc giesse</v>
      </c>
      <c r="E60" s="69">
        <v>2</v>
      </c>
      <c r="F60" s="75" t="str">
        <f>VLOOKUP(C60,[1]giá!$B:$G,4,0)</f>
        <v>Cặp</v>
      </c>
      <c r="G60" s="24">
        <f>E60*$E$59</f>
        <v>2</v>
      </c>
      <c r="H60" s="115">
        <f>VLOOKUP(C60,[1]giá!$B:$G,5,0)</f>
        <v>648215.91359999997</v>
      </c>
      <c r="I60" s="142">
        <f>G60*H60</f>
        <v>1296431.8271999999</v>
      </c>
      <c r="J60" s="156" t="s">
        <v>64</v>
      </c>
      <c r="K60" s="127" t="s">
        <v>39</v>
      </c>
      <c r="L60" s="116" t="s">
        <v>51</v>
      </c>
      <c r="M60" s="116" t="s">
        <v>54</v>
      </c>
    </row>
    <row r="61" spans="1:14" s="16" customFormat="1" ht="38.25" customHeight="1" outlineLevel="2" x14ac:dyDescent="0.5">
      <c r="A61" s="158"/>
      <c r="B61" s="155"/>
      <c r="C61" s="22" t="s">
        <v>40</v>
      </c>
      <c r="D61" s="19" t="str">
        <f>VLOOKUP(C61,[1]giá!$B:$G,2,0)</f>
        <v>ASIA WINDOW HANDLE (CP)      9005/ Tay nắm đôi cho cửa sổ kiểu ASIA kèm suốt &amp; vítt L=45mm, màu đen</v>
      </c>
      <c r="E61" s="72"/>
      <c r="F61" s="97" t="str">
        <f>VLOOKUP(C61,[1]giá!$B:$G,4,0)</f>
        <v>Cặp</v>
      </c>
      <c r="G61" s="24">
        <f t="shared" ref="G61:G71" si="18">E61*$E$59</f>
        <v>0</v>
      </c>
      <c r="H61" s="115">
        <f>VLOOKUP(C61,[1]giá!$B:$G,5,0)</f>
        <v>648215.91359999997</v>
      </c>
      <c r="I61" s="142">
        <f t="shared" ref="I61" si="19">G61*H61</f>
        <v>0</v>
      </c>
      <c r="J61" s="156"/>
      <c r="K61" s="127" t="s">
        <v>39</v>
      </c>
      <c r="L61" s="116" t="s">
        <v>51</v>
      </c>
      <c r="M61" s="116" t="s">
        <v>54</v>
      </c>
    </row>
    <row r="62" spans="1:14" s="16" customFormat="1" ht="38.25" customHeight="1" outlineLevel="2" x14ac:dyDescent="0.5">
      <c r="A62" s="158"/>
      <c r="B62" s="155"/>
      <c r="C62" s="22" t="s">
        <v>18</v>
      </c>
      <c r="D62" s="23" t="str">
        <f>VLOOKUP(C62,[1]giá!$B:$G,2,0)</f>
        <v>CYLINDER COVER PLATE SQUARED / Ốp lõi khóa mặt chữ nhật màu bạc GIESSE</v>
      </c>
      <c r="E62" s="69">
        <v>4</v>
      </c>
      <c r="F62" s="75" t="str">
        <f>VLOOKUP(C62,[1]giá!$B:$G,4,0)</f>
        <v>Bộ</v>
      </c>
      <c r="G62" s="24">
        <f t="shared" si="18"/>
        <v>4</v>
      </c>
      <c r="H62" s="115">
        <f>VLOOKUP(C62,[1]giá!$B:$G,5,0)</f>
        <v>134664.5736</v>
      </c>
      <c r="I62" s="142">
        <f>G62*H62</f>
        <v>538658.29440000001</v>
      </c>
      <c r="J62" s="156" t="s">
        <v>64</v>
      </c>
      <c r="K62" s="127" t="s">
        <v>39</v>
      </c>
      <c r="L62" s="116" t="s">
        <v>51</v>
      </c>
      <c r="M62" s="116" t="s">
        <v>54</v>
      </c>
    </row>
    <row r="63" spans="1:14" s="16" customFormat="1" ht="38.25" customHeight="1" outlineLevel="2" x14ac:dyDescent="0.5">
      <c r="A63" s="158"/>
      <c r="B63" s="155"/>
      <c r="C63" s="22" t="s">
        <v>20</v>
      </c>
      <c r="D63" s="19" t="str">
        <f>VLOOKUP(C63,[1]giá!$B:$G,2,0)</f>
        <v>CYLINDER COVER PLATE SQUARED / Ốp lõi khóa mặt chữ nhật màu đen</v>
      </c>
      <c r="E63" s="72"/>
      <c r="F63" s="97" t="str">
        <f>VLOOKUP(C63,[1]giá!$B:$G,4,0)</f>
        <v>Bộ</v>
      </c>
      <c r="G63" s="24">
        <f t="shared" si="18"/>
        <v>0</v>
      </c>
      <c r="H63" s="115">
        <f>VLOOKUP(C63,[1]giá!$B:$G,5,0)</f>
        <v>134664.5736</v>
      </c>
      <c r="I63" s="142">
        <f t="shared" ref="I63:I71" si="20">G63*H63</f>
        <v>0</v>
      </c>
      <c r="J63" s="156"/>
      <c r="K63" s="127" t="s">
        <v>39</v>
      </c>
      <c r="L63" s="116" t="s">
        <v>51</v>
      </c>
      <c r="M63" s="116" t="s">
        <v>54</v>
      </c>
    </row>
    <row r="64" spans="1:14" s="16" customFormat="1" ht="72" customHeight="1" outlineLevel="2" x14ac:dyDescent="0.5">
      <c r="A64" s="157"/>
      <c r="B64" s="21"/>
      <c r="C64" s="22" t="s">
        <v>41</v>
      </c>
      <c r="D64" s="23" t="str">
        <f>VLOOKUP(C64,[1]giá!$B:$G,2,0)</f>
        <v>SINGLE-DIR. DEVICE GHIBO OUT BS 22"/ hộp số tim 22 dùng suốt</v>
      </c>
      <c r="E64" s="69">
        <v>2</v>
      </c>
      <c r="F64" s="75" t="str">
        <f>VLOOKUP(C64,[1]giá!$B:$G,4,0)</f>
        <v>Chiếc</v>
      </c>
      <c r="G64" s="24">
        <f t="shared" si="18"/>
        <v>2</v>
      </c>
      <c r="H64" s="115">
        <f>VLOOKUP(C64,[1]giá!$B:$G,5,0)</f>
        <v>509747.25600000005</v>
      </c>
      <c r="I64" s="142">
        <f t="shared" si="20"/>
        <v>1019494.5120000001</v>
      </c>
      <c r="J64" s="26"/>
      <c r="K64" s="127" t="s">
        <v>42</v>
      </c>
      <c r="L64" s="116" t="s">
        <v>51</v>
      </c>
      <c r="M64" s="48"/>
    </row>
    <row r="65" spans="1:14" s="16" customFormat="1" ht="72" customHeight="1" outlineLevel="2" x14ac:dyDescent="0.5">
      <c r="A65" s="157"/>
      <c r="B65" s="21"/>
      <c r="C65" s="22" t="s">
        <v>43</v>
      </c>
      <c r="D65" s="23" t="str">
        <f>VLOOKUP(C65,[1]giá!$B:$G,2,0)</f>
        <v>SINGLE-DIR. DEVICE GHIBO KEY OUT BS 22"/ hộp số dùng lõi khóa tim 22mm</v>
      </c>
      <c r="E65" s="69">
        <v>2</v>
      </c>
      <c r="F65" s="75" t="str">
        <f>VLOOKUP(C65,[1]giá!$B:$G,4,0)</f>
        <v>Chiếc</v>
      </c>
      <c r="G65" s="24">
        <f t="shared" si="18"/>
        <v>2</v>
      </c>
      <c r="H65" s="115">
        <f>VLOOKUP(C65,[1]giá!$B:$G,5,0)</f>
        <v>378886.76640000002</v>
      </c>
      <c r="I65" s="142">
        <f t="shared" si="20"/>
        <v>757773.53280000004</v>
      </c>
      <c r="J65" s="26"/>
      <c r="K65" s="127"/>
      <c r="L65" s="116"/>
      <c r="M65" s="48"/>
    </row>
    <row r="66" spans="1:14" s="16" customFormat="1" ht="57" customHeight="1" outlineLevel="2" x14ac:dyDescent="0.5">
      <c r="A66" s="157"/>
      <c r="B66" s="21"/>
      <c r="C66" s="22" t="s">
        <v>44</v>
      </c>
      <c r="D66" s="23" t="str">
        <f>VLOOKUP(C66,[1]giá!$B:$G,2,0)</f>
        <v>EUROPROFILE CYLINDER (31-31)/ lõi khóa 2 đầu chìa</v>
      </c>
      <c r="E66" s="69">
        <v>2</v>
      </c>
      <c r="F66" s="75" t="str">
        <f>VLOOKUP(C66,[1]giá!$B:$G,4,0)</f>
        <v>Chiếc</v>
      </c>
      <c r="G66" s="24">
        <f t="shared" si="18"/>
        <v>2</v>
      </c>
      <c r="H66" s="115">
        <f>VLOOKUP(C66,[1]giá!$B:$G,5,0)</f>
        <v>537897.47759999998</v>
      </c>
      <c r="I66" s="142">
        <f t="shared" si="20"/>
        <v>1075794.9552</v>
      </c>
      <c r="J66" s="160" t="s">
        <v>78</v>
      </c>
      <c r="K66" s="127"/>
      <c r="L66" s="116"/>
      <c r="M66" s="48"/>
    </row>
    <row r="67" spans="1:14" s="16" customFormat="1" ht="57" customHeight="1" outlineLevel="2" x14ac:dyDescent="0.5">
      <c r="A67" s="157"/>
      <c r="B67" s="21"/>
      <c r="C67" s="22" t="s">
        <v>45</v>
      </c>
      <c r="D67" s="23" t="str">
        <f>VLOOKUP(C67,[1]giá!$B:$G,2,0)</f>
        <v xml:space="preserve">European profile cylinder with knob 
30/30/lõi khóa đầu núm </v>
      </c>
      <c r="E67" s="69"/>
      <c r="F67" s="75" t="str">
        <f>VLOOKUP(C67,[1]giá!$B:$G,4,0)</f>
        <v>Chiếc</v>
      </c>
      <c r="G67" s="24">
        <f t="shared" si="18"/>
        <v>0</v>
      </c>
      <c r="H67" s="115">
        <f>VLOOKUP(C67,[1]giá!$B:$G,5,0)</f>
        <v>779837</v>
      </c>
      <c r="I67" s="142">
        <f t="shared" si="20"/>
        <v>0</v>
      </c>
      <c r="J67" s="161"/>
      <c r="K67" s="127"/>
      <c r="L67" s="116"/>
      <c r="M67" s="48"/>
    </row>
    <row r="68" spans="1:14" s="16" customFormat="1" ht="57" customHeight="1" outlineLevel="2" x14ac:dyDescent="0.5">
      <c r="A68" s="157"/>
      <c r="B68" s="21"/>
      <c r="C68" s="22" t="s">
        <v>46</v>
      </c>
      <c r="D68" s="23" t="str">
        <f>VLOOKUP(C68,[1]giá!$B:$G,2,0)</f>
        <v>LOCKING SINGLE POINT GOS-SL/ bộ dầu khóa biên cửa lùa</v>
      </c>
      <c r="E68" s="69">
        <v>6</v>
      </c>
      <c r="F68" s="75" t="str">
        <f>VLOOKUP(C68,[1]giá!$B:$G,4,0)</f>
        <v>Bộ</v>
      </c>
      <c r="G68" s="24">
        <f t="shared" si="18"/>
        <v>6</v>
      </c>
      <c r="H68" s="115">
        <f>VLOOKUP(C68,[1]giá!$B:$G,5,0)</f>
        <v>83689.847999999998</v>
      </c>
      <c r="I68" s="142">
        <f t="shared" si="20"/>
        <v>502139.08799999999</v>
      </c>
      <c r="J68" s="108" t="s">
        <v>80</v>
      </c>
      <c r="K68" s="127"/>
      <c r="L68" s="116"/>
      <c r="M68" s="48"/>
    </row>
    <row r="69" spans="1:14" s="16" customFormat="1" ht="67.5" customHeight="1" outlineLevel="2" x14ac:dyDescent="0.5">
      <c r="A69" s="157"/>
      <c r="B69" s="21"/>
      <c r="C69" s="22" t="s">
        <v>48</v>
      </c>
      <c r="D69" s="23" t="str">
        <f>VLOOKUP(C69,[1]giá!$B:$G,2,0)</f>
        <v>CARERA 2 ADJUSTAB -  Bánh xe 160kg 4pcs/kit</v>
      </c>
      <c r="E69" s="69">
        <v>6</v>
      </c>
      <c r="F69" s="75" t="str">
        <f>VLOOKUP(C69,[1]giá!$B:$G,4,0)</f>
        <v xml:space="preserve"> Chiếc</v>
      </c>
      <c r="G69" s="24">
        <f t="shared" si="18"/>
        <v>6</v>
      </c>
      <c r="H69" s="115">
        <f>VLOOKUP(C69,[1]giá!$B:$G,5,0)*1.2</f>
        <v>203868.46972799997</v>
      </c>
      <c r="I69" s="142">
        <f t="shared" si="20"/>
        <v>1223210.8183679997</v>
      </c>
      <c r="J69" s="26"/>
      <c r="K69" s="127" t="s">
        <v>47</v>
      </c>
      <c r="L69" s="116"/>
      <c r="M69" s="48"/>
    </row>
    <row r="70" spans="1:14" s="16" customFormat="1" ht="35.25" customHeight="1" outlineLevel="2" x14ac:dyDescent="0.5">
      <c r="A70" s="157"/>
      <c r="B70" s="155"/>
      <c r="C70" s="22" t="s">
        <v>35</v>
      </c>
      <c r="D70" s="23" t="str">
        <f>VLOOKUP(C70,[1]giá!$B:$G,2,0)</f>
        <v>SASH BLOCKING DEVICE          7045/ đệm chống đập cánh, màu xám</v>
      </c>
      <c r="E70" s="69">
        <v>2</v>
      </c>
      <c r="F70" s="75" t="str">
        <f>VLOOKUP(C70,[1]giá!$B:$G,4,0)</f>
        <v>Chiếc</v>
      </c>
      <c r="G70" s="24">
        <f t="shared" si="18"/>
        <v>2</v>
      </c>
      <c r="H70" s="115">
        <f>VLOOKUP(C70,[1]giá!$B:$G,5,0)</f>
        <v>273133.23119999998</v>
      </c>
      <c r="I70" s="142">
        <f t="shared" si="20"/>
        <v>546266.46239999996</v>
      </c>
      <c r="J70" s="156" t="s">
        <v>64</v>
      </c>
      <c r="K70" s="127" t="s">
        <v>36</v>
      </c>
      <c r="L70" s="116" t="s">
        <v>51</v>
      </c>
      <c r="M70" s="48"/>
    </row>
    <row r="71" spans="1:14" s="16" customFormat="1" ht="35.25" customHeight="1" outlineLevel="2" x14ac:dyDescent="0.5">
      <c r="A71" s="158"/>
      <c r="B71" s="155"/>
      <c r="C71" s="18" t="s">
        <v>37</v>
      </c>
      <c r="D71" s="19" t="str">
        <f>VLOOKUP(C71,[1]giá!$B:$G,2,0)</f>
        <v>SASH BLOCKING DEVICE          9005/ đệm chống đập cánh màu đen</v>
      </c>
      <c r="E71" s="72"/>
      <c r="F71" s="97" t="str">
        <f>VLOOKUP(C71,[1]giá!$B:$G,4,0)</f>
        <v>Chiếc</v>
      </c>
      <c r="G71" s="24">
        <f t="shared" si="18"/>
        <v>0</v>
      </c>
      <c r="H71" s="115">
        <f>VLOOKUP(C71,[1]giá!$B:$G,5,0)</f>
        <v>273133.23119999998</v>
      </c>
      <c r="I71" s="142">
        <f t="shared" si="20"/>
        <v>0</v>
      </c>
      <c r="J71" s="156"/>
      <c r="K71" s="127" t="s">
        <v>36</v>
      </c>
      <c r="L71" s="116" t="s">
        <v>51</v>
      </c>
      <c r="M71" s="48"/>
    </row>
    <row r="72" spans="1:14" s="113" customFormat="1" ht="36.75" customHeight="1" x14ac:dyDescent="0.25">
      <c r="A72" s="162" t="s">
        <v>86</v>
      </c>
      <c r="B72" s="163"/>
      <c r="C72" s="163"/>
      <c r="D72" s="163"/>
      <c r="E72" s="163"/>
      <c r="F72" s="163"/>
      <c r="G72" s="163"/>
      <c r="H72" s="163"/>
      <c r="I72" s="163"/>
      <c r="J72" s="164"/>
      <c r="K72" s="143"/>
      <c r="L72" s="143"/>
    </row>
    <row r="73" spans="1:14" ht="35.25" customHeight="1" outlineLevel="1" x14ac:dyDescent="0.25">
      <c r="A73" s="105" t="s">
        <v>76</v>
      </c>
      <c r="B73" s="121"/>
      <c r="C73" s="122"/>
      <c r="D73" s="128"/>
      <c r="E73" s="123">
        <v>1</v>
      </c>
      <c r="F73" s="124" t="s">
        <v>53</v>
      </c>
      <c r="G73" s="125"/>
      <c r="H73" s="106"/>
      <c r="I73" s="107">
        <f>SUM(I74:I80)</f>
        <v>5461660.3458239995</v>
      </c>
      <c r="J73" s="123"/>
      <c r="K73" s="126"/>
      <c r="L73" s="126"/>
      <c r="M73" s="120"/>
      <c r="N73" s="99"/>
    </row>
    <row r="74" spans="1:14" s="16" customFormat="1" ht="34.5" customHeight="1" outlineLevel="2" x14ac:dyDescent="0.5">
      <c r="A74" s="157"/>
      <c r="B74" s="155"/>
      <c r="C74" s="22" t="s">
        <v>31</v>
      </c>
      <c r="D74" s="23" t="str">
        <f>VLOOKUP(C74,[1]giá!$B:$G,2,0)</f>
        <v>ASIA WINDOW HANDLE      / Tay nắm đơn cho cửa sổ kiểu ASIA kèm suốt &amp; vítt L=45mm, màu bạc Giesse</v>
      </c>
      <c r="E74" s="69">
        <v>3</v>
      </c>
      <c r="F74" s="75" t="str">
        <f>VLOOKUP(C74,[1]giá!$B:$G,4,0)</f>
        <v>Bộ</v>
      </c>
      <c r="G74" s="24">
        <f>E74*$E$73</f>
        <v>3</v>
      </c>
      <c r="H74" s="115">
        <f>VLOOKUP(C74,[1]giá!$B:$G,5,0)</f>
        <v>333998.57519999996</v>
      </c>
      <c r="I74" s="142">
        <f>G74*H74</f>
        <v>1001995.7255999999</v>
      </c>
      <c r="J74" s="159" t="s">
        <v>64</v>
      </c>
      <c r="K74" s="127" t="s">
        <v>39</v>
      </c>
      <c r="L74" s="116" t="s">
        <v>51</v>
      </c>
      <c r="M74" s="116" t="s">
        <v>54</v>
      </c>
    </row>
    <row r="75" spans="1:14" s="16" customFormat="1" ht="34.5" customHeight="1" outlineLevel="2" x14ac:dyDescent="0.5">
      <c r="A75" s="158"/>
      <c r="B75" s="155"/>
      <c r="C75" s="18" t="s">
        <v>32</v>
      </c>
      <c r="D75" s="19" t="str">
        <f>VLOOKUP(C75,[1]giá!$B:$G,2,0)</f>
        <v>ASIA WINDOW HANDLE        9005/ Tay nắm đơn cho cửa sổ kiểu ASIA kèm suốt &amp; vítt L=45mm, màu đen</v>
      </c>
      <c r="E75" s="72"/>
      <c r="F75" s="97" t="str">
        <f>VLOOKUP(C75,[1]giá!$B:$G,4,0)</f>
        <v>Bộ</v>
      </c>
      <c r="G75" s="24">
        <f t="shared" ref="G75:G80" si="21">E75*$E$73</f>
        <v>0</v>
      </c>
      <c r="H75" s="115">
        <f>VLOOKUP(C75,[1]giá!$B:$G,5,0)</f>
        <v>333998.57519999996</v>
      </c>
      <c r="I75" s="142">
        <f t="shared" ref="I75:I80" si="22">G75*H75</f>
        <v>0</v>
      </c>
      <c r="J75" s="159"/>
      <c r="K75" s="127" t="s">
        <v>39</v>
      </c>
      <c r="L75" s="116" t="s">
        <v>51</v>
      </c>
      <c r="M75" s="116" t="s">
        <v>54</v>
      </c>
    </row>
    <row r="76" spans="1:14" s="16" customFormat="1" ht="72" customHeight="1" outlineLevel="2" x14ac:dyDescent="0.5">
      <c r="A76" s="157"/>
      <c r="B76" s="21"/>
      <c r="C76" s="22" t="s">
        <v>41</v>
      </c>
      <c r="D76" s="23" t="str">
        <f>VLOOKUP(C76,[1]giá!$B:$G,2,0)</f>
        <v>SINGLE-DIR. DEVICE GHIBO OUT BS 22"/ hộp số tim 22 dùng suốt</v>
      </c>
      <c r="E76" s="69">
        <v>3</v>
      </c>
      <c r="F76" s="75" t="str">
        <f>VLOOKUP(C76,[1]giá!$B:$G,4,0)</f>
        <v>Chiếc</v>
      </c>
      <c r="G76" s="24">
        <f t="shared" si="21"/>
        <v>3</v>
      </c>
      <c r="H76" s="115">
        <f>VLOOKUP(C76,[1]giá!$B:$G,5,0)</f>
        <v>509747.25600000005</v>
      </c>
      <c r="I76" s="142">
        <f t="shared" si="22"/>
        <v>1529241.7680000002</v>
      </c>
      <c r="J76" s="26"/>
      <c r="K76" s="127" t="s">
        <v>42</v>
      </c>
      <c r="L76" s="116" t="s">
        <v>51</v>
      </c>
      <c r="M76" s="48"/>
    </row>
    <row r="77" spans="1:14" s="16" customFormat="1" ht="57.75" customHeight="1" outlineLevel="2" x14ac:dyDescent="0.5">
      <c r="A77" s="157"/>
      <c r="B77" s="21"/>
      <c r="C77" s="22" t="s">
        <v>46</v>
      </c>
      <c r="D77" s="23" t="str">
        <f>VLOOKUP(C77,[1]giá!$B:$G,2,0)</f>
        <v>LOCKING SINGLE POINT GOS-SL/ bộ dầu khóa biên cửa lùa</v>
      </c>
      <c r="E77" s="69">
        <v>9</v>
      </c>
      <c r="F77" s="75" t="str">
        <f>VLOOKUP(C77,[1]giá!$B:$G,4,0)</f>
        <v>Bộ</v>
      </c>
      <c r="G77" s="24">
        <f t="shared" si="21"/>
        <v>9</v>
      </c>
      <c r="H77" s="115">
        <f>VLOOKUP(C77,[1]giá!$B:$G,5,0)</f>
        <v>83689.847999999998</v>
      </c>
      <c r="I77" s="142">
        <f t="shared" si="22"/>
        <v>753208.63199999998</v>
      </c>
      <c r="J77" s="108" t="s">
        <v>80</v>
      </c>
      <c r="K77" s="127"/>
      <c r="L77" s="116"/>
      <c r="M77" s="48"/>
    </row>
    <row r="78" spans="1:14" s="16" customFormat="1" ht="61.5" customHeight="1" outlineLevel="2" x14ac:dyDescent="0.5">
      <c r="A78" s="157"/>
      <c r="B78" s="21"/>
      <c r="C78" s="22" t="s">
        <v>48</v>
      </c>
      <c r="D78" s="23" t="str">
        <f>VLOOKUP(C78,[1]giá!$B:$G,2,0)</f>
        <v>CARERA 2 ADJUSTAB -  Bánh xe 160kg 4pcs/kit</v>
      </c>
      <c r="E78" s="69">
        <v>8</v>
      </c>
      <c r="F78" s="75" t="str">
        <f>VLOOKUP(C78,[1]giá!$B:$G,4,0)</f>
        <v xml:space="preserve"> Chiếc</v>
      </c>
      <c r="G78" s="24">
        <f t="shared" si="21"/>
        <v>8</v>
      </c>
      <c r="H78" s="115">
        <f>VLOOKUP(C78,[1]giá!$B:$G,5,0)*1.2</f>
        <v>203868.46972799997</v>
      </c>
      <c r="I78" s="142">
        <f t="shared" si="22"/>
        <v>1630947.7578239997</v>
      </c>
      <c r="J78" s="26"/>
      <c r="K78" s="127" t="s">
        <v>47</v>
      </c>
      <c r="L78" s="116"/>
      <c r="M78" s="48"/>
    </row>
    <row r="79" spans="1:14" s="16" customFormat="1" ht="35.25" customHeight="1" outlineLevel="2" x14ac:dyDescent="0.5">
      <c r="A79" s="157"/>
      <c r="B79" s="155"/>
      <c r="C79" s="22" t="s">
        <v>35</v>
      </c>
      <c r="D79" s="23" t="str">
        <f>VLOOKUP(C79,[1]giá!$B:$G,2,0)</f>
        <v>SASH BLOCKING DEVICE          7045/ đệm chống đập cánh, màu xám</v>
      </c>
      <c r="E79" s="69">
        <v>2</v>
      </c>
      <c r="F79" s="75" t="str">
        <f>VLOOKUP(C79,[1]giá!$B:$G,4,0)</f>
        <v>Chiếc</v>
      </c>
      <c r="G79" s="24">
        <f t="shared" si="21"/>
        <v>2</v>
      </c>
      <c r="H79" s="115">
        <f>VLOOKUP(C79,[1]giá!$B:$G,5,0)</f>
        <v>273133.23119999998</v>
      </c>
      <c r="I79" s="142">
        <f t="shared" si="22"/>
        <v>546266.46239999996</v>
      </c>
      <c r="J79" s="159" t="s">
        <v>64</v>
      </c>
      <c r="K79" s="127" t="s">
        <v>36</v>
      </c>
      <c r="L79" s="116" t="s">
        <v>51</v>
      </c>
      <c r="M79" s="48"/>
    </row>
    <row r="80" spans="1:14" s="16" customFormat="1" ht="35.25" customHeight="1" outlineLevel="2" x14ac:dyDescent="0.5">
      <c r="A80" s="158"/>
      <c r="B80" s="155"/>
      <c r="C80" s="18" t="s">
        <v>37</v>
      </c>
      <c r="D80" s="19" t="str">
        <f>VLOOKUP(C80,[1]giá!$B:$G,2,0)</f>
        <v>SASH BLOCKING DEVICE          9005/ đệm chống đập cánh màu đen</v>
      </c>
      <c r="E80" s="72"/>
      <c r="F80" s="97" t="str">
        <f>VLOOKUP(C80,[1]giá!$B:$G,4,0)</f>
        <v>Chiếc</v>
      </c>
      <c r="G80" s="24">
        <f t="shared" si="21"/>
        <v>0</v>
      </c>
      <c r="H80" s="115">
        <f>VLOOKUP(C80,[1]giá!$B:$G,5,0)</f>
        <v>273133.23119999998</v>
      </c>
      <c r="I80" s="142">
        <f t="shared" si="22"/>
        <v>0</v>
      </c>
      <c r="J80" s="159"/>
      <c r="K80" s="127" t="s">
        <v>36</v>
      </c>
      <c r="L80" s="116" t="s">
        <v>51</v>
      </c>
      <c r="M80" s="48"/>
    </row>
    <row r="81" spans="1:14" ht="35.25" customHeight="1" outlineLevel="1" x14ac:dyDescent="0.25">
      <c r="A81" s="105" t="s">
        <v>82</v>
      </c>
      <c r="B81" s="121"/>
      <c r="C81" s="122"/>
      <c r="D81" s="128"/>
      <c r="E81" s="123">
        <v>1</v>
      </c>
      <c r="F81" s="124" t="s">
        <v>53</v>
      </c>
      <c r="G81" s="125"/>
      <c r="H81" s="106"/>
      <c r="I81" s="107">
        <f>SUM(I82:I93)</f>
        <v>9962652.534624001</v>
      </c>
      <c r="J81" s="123"/>
      <c r="K81" s="126"/>
      <c r="L81" s="126"/>
      <c r="M81" s="120"/>
      <c r="N81" s="99"/>
    </row>
    <row r="82" spans="1:14" s="16" customFormat="1" ht="38.25" customHeight="1" outlineLevel="2" x14ac:dyDescent="0.5">
      <c r="A82" s="157"/>
      <c r="B82" s="155"/>
      <c r="C82" s="22" t="s">
        <v>38</v>
      </c>
      <c r="D82" s="23" t="str">
        <f>VLOOKUP(C82,[1]giá!$B:$G,2,0)</f>
        <v>ASIA WINDOW HANDLE (CP)      9010/ Tay nắm đôi cho cửa sổ kiểu ASIA kèm suốt &amp; vítt L=45mm, màu Bạc giesse</v>
      </c>
      <c r="E82" s="69">
        <v>3</v>
      </c>
      <c r="F82" s="75" t="str">
        <f>VLOOKUP(C82,[1]giá!$B:$G,4,0)</f>
        <v>Cặp</v>
      </c>
      <c r="G82" s="24">
        <f>E82*$E$81</f>
        <v>3</v>
      </c>
      <c r="H82" s="115">
        <f>VLOOKUP(C82,[1]giá!$B:$G,5,0)</f>
        <v>648215.91359999997</v>
      </c>
      <c r="I82" s="142">
        <f>G82*H82</f>
        <v>1944647.7407999998</v>
      </c>
      <c r="J82" s="156" t="s">
        <v>64</v>
      </c>
      <c r="K82" s="127" t="s">
        <v>39</v>
      </c>
      <c r="L82" s="116" t="s">
        <v>51</v>
      </c>
      <c r="M82" s="116" t="s">
        <v>54</v>
      </c>
    </row>
    <row r="83" spans="1:14" s="16" customFormat="1" ht="38.25" customHeight="1" outlineLevel="2" x14ac:dyDescent="0.5">
      <c r="A83" s="158"/>
      <c r="B83" s="155"/>
      <c r="C83" s="22" t="s">
        <v>40</v>
      </c>
      <c r="D83" s="19" t="str">
        <f>VLOOKUP(C83,[1]giá!$B:$G,2,0)</f>
        <v>ASIA WINDOW HANDLE (CP)      9005/ Tay nắm đôi cho cửa sổ kiểu ASIA kèm suốt &amp; vítt L=45mm, màu đen</v>
      </c>
      <c r="E83" s="72"/>
      <c r="F83" s="97" t="str">
        <f>VLOOKUP(C83,[1]giá!$B:$G,4,0)</f>
        <v>Cặp</v>
      </c>
      <c r="G83" s="24">
        <f t="shared" ref="G83:G93" si="23">E83*$E$81</f>
        <v>0</v>
      </c>
      <c r="H83" s="115">
        <f>VLOOKUP(C83,[1]giá!$B:$G,5,0)</f>
        <v>648215.91359999997</v>
      </c>
      <c r="I83" s="142">
        <f t="shared" ref="I83" si="24">G83*H83</f>
        <v>0</v>
      </c>
      <c r="J83" s="156"/>
      <c r="K83" s="127" t="s">
        <v>39</v>
      </c>
      <c r="L83" s="116" t="s">
        <v>51</v>
      </c>
      <c r="M83" s="116" t="s">
        <v>54</v>
      </c>
    </row>
    <row r="84" spans="1:14" s="16" customFormat="1" ht="38.25" customHeight="1" outlineLevel="2" x14ac:dyDescent="0.5">
      <c r="A84" s="158"/>
      <c r="B84" s="155"/>
      <c r="C84" s="22" t="s">
        <v>18</v>
      </c>
      <c r="D84" s="23" t="str">
        <f>VLOOKUP(C84,[1]giá!$B:$G,2,0)</f>
        <v>CYLINDER COVER PLATE SQUARED / Ốp lõi khóa mặt chữ nhật màu bạc GIESSE</v>
      </c>
      <c r="E84" s="69">
        <v>6</v>
      </c>
      <c r="F84" s="75" t="str">
        <f>VLOOKUP(C84,[1]giá!$B:$G,4,0)</f>
        <v>Bộ</v>
      </c>
      <c r="G84" s="24">
        <f t="shared" si="23"/>
        <v>6</v>
      </c>
      <c r="H84" s="115">
        <f>VLOOKUP(C84,[1]giá!$B:$G,5,0)</f>
        <v>134664.5736</v>
      </c>
      <c r="I84" s="142">
        <f>G84*H84</f>
        <v>807987.44160000002</v>
      </c>
      <c r="J84" s="156" t="s">
        <v>64</v>
      </c>
      <c r="K84" s="127" t="s">
        <v>39</v>
      </c>
      <c r="L84" s="116" t="s">
        <v>51</v>
      </c>
      <c r="M84" s="116" t="s">
        <v>54</v>
      </c>
    </row>
    <row r="85" spans="1:14" s="16" customFormat="1" ht="38.25" customHeight="1" outlineLevel="2" x14ac:dyDescent="0.5">
      <c r="A85" s="158"/>
      <c r="B85" s="155"/>
      <c r="C85" s="22" t="s">
        <v>20</v>
      </c>
      <c r="D85" s="19" t="str">
        <f>VLOOKUP(C85,[1]giá!$B:$G,2,0)</f>
        <v>CYLINDER COVER PLATE SQUARED / Ốp lõi khóa mặt chữ nhật màu đen</v>
      </c>
      <c r="E85" s="72"/>
      <c r="F85" s="97" t="str">
        <f>VLOOKUP(C85,[1]giá!$B:$G,4,0)</f>
        <v>Bộ</v>
      </c>
      <c r="G85" s="24">
        <f t="shared" si="23"/>
        <v>0</v>
      </c>
      <c r="H85" s="115">
        <f>VLOOKUP(C85,[1]giá!$B:$G,5,0)</f>
        <v>134664.5736</v>
      </c>
      <c r="I85" s="142">
        <f t="shared" ref="I85:I93" si="25">G85*H85</f>
        <v>0</v>
      </c>
      <c r="J85" s="156"/>
      <c r="K85" s="127" t="s">
        <v>39</v>
      </c>
      <c r="L85" s="116" t="s">
        <v>51</v>
      </c>
      <c r="M85" s="116" t="s">
        <v>54</v>
      </c>
    </row>
    <row r="86" spans="1:14" s="16" customFormat="1" ht="72" customHeight="1" outlineLevel="2" x14ac:dyDescent="0.5">
      <c r="A86" s="157"/>
      <c r="B86" s="21"/>
      <c r="C86" s="22" t="s">
        <v>41</v>
      </c>
      <c r="D86" s="23" t="str">
        <f>VLOOKUP(C86,[1]giá!$B:$G,2,0)</f>
        <v>SINGLE-DIR. DEVICE GHIBO OUT BS 22"/ hộp số tim 22 dùng suốt</v>
      </c>
      <c r="E86" s="69">
        <v>3</v>
      </c>
      <c r="F86" s="75" t="str">
        <f>VLOOKUP(C86,[1]giá!$B:$G,4,0)</f>
        <v>Chiếc</v>
      </c>
      <c r="G86" s="24">
        <f t="shared" si="23"/>
        <v>3</v>
      </c>
      <c r="H86" s="115">
        <f>VLOOKUP(C86,[1]giá!$B:$G,5,0)</f>
        <v>509747.25600000005</v>
      </c>
      <c r="I86" s="142">
        <f t="shared" si="25"/>
        <v>1529241.7680000002</v>
      </c>
      <c r="J86" s="26"/>
      <c r="K86" s="127" t="s">
        <v>42</v>
      </c>
      <c r="L86" s="116" t="s">
        <v>51</v>
      </c>
      <c r="M86" s="48"/>
    </row>
    <row r="87" spans="1:14" s="16" customFormat="1" ht="72" customHeight="1" outlineLevel="2" x14ac:dyDescent="0.5">
      <c r="A87" s="157"/>
      <c r="B87" s="21"/>
      <c r="C87" s="22" t="s">
        <v>43</v>
      </c>
      <c r="D87" s="23" t="str">
        <f>VLOOKUP(C87,[1]giá!$B:$G,2,0)</f>
        <v>SINGLE-DIR. DEVICE GHIBO KEY OUT BS 22"/ hộp số dùng lõi khóa tim 22mm</v>
      </c>
      <c r="E87" s="69">
        <v>3</v>
      </c>
      <c r="F87" s="75" t="str">
        <f>VLOOKUP(C87,[1]giá!$B:$G,4,0)</f>
        <v>Chiếc</v>
      </c>
      <c r="G87" s="24">
        <f t="shared" si="23"/>
        <v>3</v>
      </c>
      <c r="H87" s="115">
        <f>VLOOKUP(C87,[1]giá!$B:$G,5,0)</f>
        <v>378886.76640000002</v>
      </c>
      <c r="I87" s="142">
        <f t="shared" si="25"/>
        <v>1136660.2992</v>
      </c>
      <c r="J87" s="26"/>
      <c r="K87" s="127"/>
      <c r="L87" s="116"/>
      <c r="M87" s="48"/>
    </row>
    <row r="88" spans="1:14" s="16" customFormat="1" ht="57" customHeight="1" outlineLevel="2" x14ac:dyDescent="0.5">
      <c r="A88" s="157"/>
      <c r="B88" s="21"/>
      <c r="C88" s="22" t="s">
        <v>44</v>
      </c>
      <c r="D88" s="23" t="str">
        <f>VLOOKUP(C88,[1]giá!$B:$G,2,0)</f>
        <v>EUROPROFILE CYLINDER (31-31)/ lõi khóa 2 đầu chìa</v>
      </c>
      <c r="E88" s="69">
        <v>3</v>
      </c>
      <c r="F88" s="75" t="str">
        <f>VLOOKUP(C88,[1]giá!$B:$G,4,0)</f>
        <v>Chiếc</v>
      </c>
      <c r="G88" s="24">
        <f t="shared" si="23"/>
        <v>3</v>
      </c>
      <c r="H88" s="115">
        <f>VLOOKUP(C88,[1]giá!$B:$G,5,0)</f>
        <v>537897.47759999998</v>
      </c>
      <c r="I88" s="142">
        <f t="shared" si="25"/>
        <v>1613692.4328000001</v>
      </c>
      <c r="J88" s="160" t="s">
        <v>78</v>
      </c>
      <c r="K88" s="127"/>
      <c r="L88" s="116"/>
      <c r="M88" s="48"/>
    </row>
    <row r="89" spans="1:14" s="16" customFormat="1" ht="57" customHeight="1" outlineLevel="2" x14ac:dyDescent="0.5">
      <c r="A89" s="157"/>
      <c r="B89" s="21"/>
      <c r="C89" s="22" t="s">
        <v>45</v>
      </c>
      <c r="D89" s="23" t="str">
        <f>VLOOKUP(C89,[1]giá!$B:$G,2,0)</f>
        <v xml:space="preserve">European profile cylinder with knob 
30/30/lõi khóa đầu núm </v>
      </c>
      <c r="E89" s="69"/>
      <c r="F89" s="75" t="str">
        <f>VLOOKUP(C89,[1]giá!$B:$G,4,0)</f>
        <v>Chiếc</v>
      </c>
      <c r="G89" s="24">
        <f t="shared" si="23"/>
        <v>0</v>
      </c>
      <c r="H89" s="115">
        <f>VLOOKUP(C89,[1]giá!$B:$G,5,0)</f>
        <v>779837</v>
      </c>
      <c r="I89" s="142">
        <f t="shared" si="25"/>
        <v>0</v>
      </c>
      <c r="J89" s="161"/>
      <c r="K89" s="127"/>
      <c r="L89" s="116"/>
      <c r="M89" s="48"/>
    </row>
    <row r="90" spans="1:14" s="16" customFormat="1" ht="57" customHeight="1" outlineLevel="2" x14ac:dyDescent="0.5">
      <c r="A90" s="157"/>
      <c r="B90" s="21"/>
      <c r="C90" s="22" t="s">
        <v>46</v>
      </c>
      <c r="D90" s="23" t="str">
        <f>VLOOKUP(C90,[1]giá!$B:$G,2,0)</f>
        <v>LOCKING SINGLE POINT GOS-SL/ bộ dầu khóa biên cửa lùa</v>
      </c>
      <c r="E90" s="69">
        <v>9</v>
      </c>
      <c r="F90" s="75" t="str">
        <f>VLOOKUP(C90,[1]giá!$B:$G,4,0)</f>
        <v>Bộ</v>
      </c>
      <c r="G90" s="24">
        <f t="shared" si="23"/>
        <v>9</v>
      </c>
      <c r="H90" s="115">
        <f>VLOOKUP(C90,[1]giá!$B:$G,5,0)</f>
        <v>83689.847999999998</v>
      </c>
      <c r="I90" s="142">
        <f t="shared" si="25"/>
        <v>753208.63199999998</v>
      </c>
      <c r="J90" s="108" t="s">
        <v>80</v>
      </c>
      <c r="K90" s="127"/>
      <c r="L90" s="116"/>
      <c r="M90" s="48"/>
    </row>
    <row r="91" spans="1:14" s="16" customFormat="1" ht="67.5" customHeight="1" outlineLevel="2" x14ac:dyDescent="0.5">
      <c r="A91" s="157"/>
      <c r="B91" s="21"/>
      <c r="C91" s="22" t="s">
        <v>48</v>
      </c>
      <c r="D91" s="23" t="str">
        <f>VLOOKUP(C91,[1]giá!$B:$G,2,0)</f>
        <v>CARERA 2 ADJUSTAB -  Bánh xe 160kg 4pcs/kit</v>
      </c>
      <c r="E91" s="69">
        <v>8</v>
      </c>
      <c r="F91" s="75" t="str">
        <f>VLOOKUP(C91,[1]giá!$B:$G,4,0)</f>
        <v xml:space="preserve"> Chiếc</v>
      </c>
      <c r="G91" s="24">
        <f t="shared" si="23"/>
        <v>8</v>
      </c>
      <c r="H91" s="115">
        <f>VLOOKUP(C91,[1]giá!$B:$G,5,0)*1.2</f>
        <v>203868.46972799997</v>
      </c>
      <c r="I91" s="142">
        <f t="shared" si="25"/>
        <v>1630947.7578239997</v>
      </c>
      <c r="J91" s="26"/>
      <c r="K91" s="127" t="s">
        <v>47</v>
      </c>
      <c r="L91" s="116"/>
      <c r="M91" s="48"/>
    </row>
    <row r="92" spans="1:14" s="16" customFormat="1" ht="35.25" customHeight="1" outlineLevel="2" x14ac:dyDescent="0.5">
      <c r="A92" s="157"/>
      <c r="B92" s="155"/>
      <c r="C92" s="22" t="s">
        <v>35</v>
      </c>
      <c r="D92" s="23" t="str">
        <f>VLOOKUP(C92,[1]giá!$B:$G,2,0)</f>
        <v>SASH BLOCKING DEVICE          7045/ đệm chống đập cánh, màu xám</v>
      </c>
      <c r="E92" s="69">
        <v>2</v>
      </c>
      <c r="F92" s="75" t="str">
        <f>VLOOKUP(C92,[1]giá!$B:$G,4,0)</f>
        <v>Chiếc</v>
      </c>
      <c r="G92" s="24">
        <f t="shared" si="23"/>
        <v>2</v>
      </c>
      <c r="H92" s="115">
        <f>VLOOKUP(C92,[1]giá!$B:$G,5,0)</f>
        <v>273133.23119999998</v>
      </c>
      <c r="I92" s="142">
        <f t="shared" si="25"/>
        <v>546266.46239999996</v>
      </c>
      <c r="J92" s="156" t="s">
        <v>64</v>
      </c>
      <c r="K92" s="127" t="s">
        <v>36</v>
      </c>
      <c r="L92" s="116" t="s">
        <v>51</v>
      </c>
      <c r="M92" s="48"/>
    </row>
    <row r="93" spans="1:14" s="16" customFormat="1" ht="35.25" customHeight="1" outlineLevel="2" x14ac:dyDescent="0.5">
      <c r="A93" s="158"/>
      <c r="B93" s="155"/>
      <c r="C93" s="18" t="s">
        <v>37</v>
      </c>
      <c r="D93" s="19" t="str">
        <f>VLOOKUP(C93,[1]giá!$B:$G,2,0)</f>
        <v>SASH BLOCKING DEVICE          9005/ đệm chống đập cánh màu đen</v>
      </c>
      <c r="E93" s="72"/>
      <c r="F93" s="97" t="str">
        <f>VLOOKUP(C93,[1]giá!$B:$G,4,0)</f>
        <v>Chiếc</v>
      </c>
      <c r="G93" s="24">
        <f t="shared" si="23"/>
        <v>0</v>
      </c>
      <c r="H93" s="115">
        <f>VLOOKUP(C93,[1]giá!$B:$G,5,0)</f>
        <v>273133.23119999998</v>
      </c>
      <c r="I93" s="142">
        <f t="shared" si="25"/>
        <v>0</v>
      </c>
      <c r="J93" s="156"/>
      <c r="K93" s="127" t="s">
        <v>36</v>
      </c>
      <c r="L93" s="116" t="s">
        <v>51</v>
      </c>
      <c r="M93" s="48"/>
    </row>
    <row r="94" spans="1:14" ht="35.25" customHeight="1" outlineLevel="1" x14ac:dyDescent="0.25">
      <c r="A94" s="105" t="s">
        <v>87</v>
      </c>
      <c r="B94" s="121"/>
      <c r="C94" s="122"/>
      <c r="D94" s="128"/>
      <c r="E94" s="123">
        <v>1</v>
      </c>
      <c r="F94" s="124" t="s">
        <v>53</v>
      </c>
      <c r="G94" s="125"/>
      <c r="H94" s="106"/>
      <c r="I94" s="107">
        <f>SUM(I95:I101)</f>
        <v>2456555.7165120002</v>
      </c>
      <c r="J94" s="123"/>
      <c r="K94" s="126"/>
      <c r="L94" s="126"/>
      <c r="M94" s="120"/>
      <c r="N94" s="99"/>
    </row>
    <row r="95" spans="1:14" s="16" customFormat="1" ht="34.5" customHeight="1" outlineLevel="2" x14ac:dyDescent="0.5">
      <c r="A95" s="157"/>
      <c r="B95" s="155"/>
      <c r="C95" s="22" t="s">
        <v>31</v>
      </c>
      <c r="D95" s="23" t="str">
        <f>VLOOKUP(C95,[1]giá!$B:$G,2,0)</f>
        <v>ASIA WINDOW HANDLE      / Tay nắm đơn cho cửa sổ kiểu ASIA kèm suốt &amp; vítt L=45mm, màu bạc Giesse</v>
      </c>
      <c r="E95" s="69">
        <v>1</v>
      </c>
      <c r="F95" s="75" t="str">
        <f>VLOOKUP(C95,[1]giá!$B:$G,4,0)</f>
        <v>Bộ</v>
      </c>
      <c r="G95" s="24">
        <f>E95*$E$94</f>
        <v>1</v>
      </c>
      <c r="H95" s="115">
        <f>VLOOKUP(C95,[1]giá!$B:$G,5,0)</f>
        <v>333998.57519999996</v>
      </c>
      <c r="I95" s="142">
        <f>G95*H95</f>
        <v>333998.57519999996</v>
      </c>
      <c r="J95" s="159" t="s">
        <v>64</v>
      </c>
      <c r="K95" s="127" t="s">
        <v>39</v>
      </c>
      <c r="L95" s="116" t="s">
        <v>51</v>
      </c>
      <c r="M95" s="116" t="s">
        <v>54</v>
      </c>
    </row>
    <row r="96" spans="1:14" s="16" customFormat="1" ht="34.5" customHeight="1" outlineLevel="2" x14ac:dyDescent="0.5">
      <c r="A96" s="158"/>
      <c r="B96" s="155"/>
      <c r="C96" s="18" t="s">
        <v>32</v>
      </c>
      <c r="D96" s="19" t="str">
        <f>VLOOKUP(C96,[1]giá!$B:$G,2,0)</f>
        <v>ASIA WINDOW HANDLE        9005/ Tay nắm đơn cho cửa sổ kiểu ASIA kèm suốt &amp; vítt L=45mm, màu đen</v>
      </c>
      <c r="E96" s="72"/>
      <c r="F96" s="97" t="str">
        <f>VLOOKUP(C96,[1]giá!$B:$G,4,0)</f>
        <v>Bộ</v>
      </c>
      <c r="G96" s="24">
        <f t="shared" ref="G96:G101" si="26">E96*$E$94</f>
        <v>0</v>
      </c>
      <c r="H96" s="115">
        <f>VLOOKUP(C96,[1]giá!$B:$G,5,0)</f>
        <v>333998.57519999996</v>
      </c>
      <c r="I96" s="142">
        <f t="shared" ref="I96:I101" si="27">G96*H96</f>
        <v>0</v>
      </c>
      <c r="J96" s="159"/>
      <c r="K96" s="127" t="s">
        <v>39</v>
      </c>
      <c r="L96" s="116" t="s">
        <v>51</v>
      </c>
      <c r="M96" s="116" t="s">
        <v>54</v>
      </c>
    </row>
    <row r="97" spans="1:14" s="16" customFormat="1" ht="72" customHeight="1" outlineLevel="2" x14ac:dyDescent="0.5">
      <c r="A97" s="157"/>
      <c r="B97" s="21"/>
      <c r="C97" s="22" t="s">
        <v>41</v>
      </c>
      <c r="D97" s="23" t="str">
        <f>VLOOKUP(C97,[1]giá!$B:$G,2,0)</f>
        <v>SINGLE-DIR. DEVICE GHIBO OUT BS 22"/ hộp số tim 22 dùng suốt</v>
      </c>
      <c r="E97" s="69">
        <v>1</v>
      </c>
      <c r="F97" s="75" t="str">
        <f>VLOOKUP(C97,[1]giá!$B:$G,4,0)</f>
        <v>Chiếc</v>
      </c>
      <c r="G97" s="24">
        <f t="shared" si="26"/>
        <v>1</v>
      </c>
      <c r="H97" s="115">
        <f>VLOOKUP(C97,[1]giá!$B:$G,5,0)</f>
        <v>509747.25600000005</v>
      </c>
      <c r="I97" s="142">
        <f t="shared" si="27"/>
        <v>509747.25600000005</v>
      </c>
      <c r="J97" s="26"/>
      <c r="K97" s="127" t="s">
        <v>42</v>
      </c>
      <c r="L97" s="116" t="s">
        <v>51</v>
      </c>
      <c r="M97" s="48"/>
    </row>
    <row r="98" spans="1:14" s="16" customFormat="1" ht="57.75" customHeight="1" outlineLevel="2" x14ac:dyDescent="0.5">
      <c r="A98" s="157"/>
      <c r="B98" s="21"/>
      <c r="C98" s="22" t="s">
        <v>46</v>
      </c>
      <c r="D98" s="23" t="str">
        <f>VLOOKUP(C98,[1]giá!$B:$G,2,0)</f>
        <v>LOCKING SINGLE POINT GOS-SL/ bộ dầu khóa biên cửa lùa</v>
      </c>
      <c r="E98" s="69">
        <v>3</v>
      </c>
      <c r="F98" s="75" t="str">
        <f>VLOOKUP(C98,[1]giá!$B:$G,4,0)</f>
        <v>Bộ</v>
      </c>
      <c r="G98" s="24">
        <f t="shared" si="26"/>
        <v>3</v>
      </c>
      <c r="H98" s="115">
        <f>VLOOKUP(C98,[1]giá!$B:$G,5,0)</f>
        <v>83689.847999999998</v>
      </c>
      <c r="I98" s="142">
        <f t="shared" si="27"/>
        <v>251069.54399999999</v>
      </c>
      <c r="J98" s="108" t="s">
        <v>80</v>
      </c>
      <c r="K98" s="127"/>
      <c r="L98" s="116"/>
      <c r="M98" s="48"/>
    </row>
    <row r="99" spans="1:14" s="16" customFormat="1" ht="61.5" customHeight="1" outlineLevel="2" x14ac:dyDescent="0.5">
      <c r="A99" s="157"/>
      <c r="B99" s="21"/>
      <c r="C99" s="22" t="s">
        <v>48</v>
      </c>
      <c r="D99" s="23" t="str">
        <f>VLOOKUP(C99,[1]giá!$B:$G,2,0)</f>
        <v>CARERA 2 ADJUSTAB -  Bánh xe 160kg 4pcs/kit</v>
      </c>
      <c r="E99" s="69">
        <v>4</v>
      </c>
      <c r="F99" s="75" t="str">
        <f>VLOOKUP(C99,[1]giá!$B:$G,4,0)</f>
        <v xml:space="preserve"> Chiếc</v>
      </c>
      <c r="G99" s="24">
        <f t="shared" si="26"/>
        <v>4</v>
      </c>
      <c r="H99" s="115">
        <f>VLOOKUP(C99,[1]giá!$B:$G,5,0)*1.2</f>
        <v>203868.46972799997</v>
      </c>
      <c r="I99" s="142">
        <f t="shared" si="27"/>
        <v>815473.87891199987</v>
      </c>
      <c r="J99" s="26"/>
      <c r="K99" s="127" t="s">
        <v>47</v>
      </c>
      <c r="L99" s="116"/>
      <c r="M99" s="48"/>
    </row>
    <row r="100" spans="1:14" s="16" customFormat="1" ht="35.25" customHeight="1" outlineLevel="2" x14ac:dyDescent="0.5">
      <c r="A100" s="157"/>
      <c r="B100" s="155"/>
      <c r="C100" s="22" t="s">
        <v>35</v>
      </c>
      <c r="D100" s="23" t="str">
        <f>VLOOKUP(C100,[1]giá!$B:$G,2,0)</f>
        <v>SASH BLOCKING DEVICE          7045/ đệm chống đập cánh, màu xám</v>
      </c>
      <c r="E100" s="69">
        <v>2</v>
      </c>
      <c r="F100" s="75" t="str">
        <f>VLOOKUP(C100,[1]giá!$B:$G,4,0)</f>
        <v>Chiếc</v>
      </c>
      <c r="G100" s="24">
        <f t="shared" si="26"/>
        <v>2</v>
      </c>
      <c r="H100" s="115">
        <f>VLOOKUP(C100,[1]giá!$B:$G,5,0)</f>
        <v>273133.23119999998</v>
      </c>
      <c r="I100" s="142">
        <f t="shared" si="27"/>
        <v>546266.46239999996</v>
      </c>
      <c r="J100" s="159" t="s">
        <v>64</v>
      </c>
      <c r="K100" s="127" t="s">
        <v>36</v>
      </c>
      <c r="L100" s="116" t="s">
        <v>51</v>
      </c>
      <c r="M100" s="48"/>
    </row>
    <row r="101" spans="1:14" s="16" customFormat="1" ht="35.25" customHeight="1" outlineLevel="2" x14ac:dyDescent="0.5">
      <c r="A101" s="158"/>
      <c r="B101" s="155"/>
      <c r="C101" s="18" t="s">
        <v>37</v>
      </c>
      <c r="D101" s="19" t="str">
        <f>VLOOKUP(C101,[1]giá!$B:$G,2,0)</f>
        <v>SASH BLOCKING DEVICE          9005/ đệm chống đập cánh màu đen</v>
      </c>
      <c r="E101" s="72"/>
      <c r="F101" s="97" t="str">
        <f>VLOOKUP(C101,[1]giá!$B:$G,4,0)</f>
        <v>Chiếc</v>
      </c>
      <c r="G101" s="24">
        <f t="shared" si="26"/>
        <v>0</v>
      </c>
      <c r="H101" s="115">
        <f>VLOOKUP(C101,[1]giá!$B:$G,5,0)</f>
        <v>273133.23119999998</v>
      </c>
      <c r="I101" s="142">
        <f t="shared" si="27"/>
        <v>0</v>
      </c>
      <c r="J101" s="159"/>
      <c r="K101" s="127" t="s">
        <v>36</v>
      </c>
      <c r="L101" s="116" t="s">
        <v>51</v>
      </c>
      <c r="M101" s="48"/>
    </row>
    <row r="102" spans="1:14" ht="35.25" customHeight="1" outlineLevel="1" x14ac:dyDescent="0.25">
      <c r="A102" s="105" t="s">
        <v>88</v>
      </c>
      <c r="B102" s="121"/>
      <c r="C102" s="122"/>
      <c r="D102" s="128"/>
      <c r="E102" s="123">
        <v>1</v>
      </c>
      <c r="F102" s="124" t="s">
        <v>53</v>
      </c>
      <c r="G102" s="125"/>
      <c r="H102" s="106"/>
      <c r="I102" s="107">
        <f>SUM(I103:I114)</f>
        <v>3956886.4461119999</v>
      </c>
      <c r="J102" s="123"/>
      <c r="K102" s="126"/>
      <c r="L102" s="126"/>
      <c r="M102" s="120"/>
      <c r="N102" s="99"/>
    </row>
    <row r="103" spans="1:14" s="16" customFormat="1" ht="38.25" customHeight="1" outlineLevel="2" x14ac:dyDescent="0.5">
      <c r="A103" s="157"/>
      <c r="B103" s="155"/>
      <c r="C103" s="22" t="s">
        <v>38</v>
      </c>
      <c r="D103" s="23" t="str">
        <f>VLOOKUP(C103,[1]giá!$B:$G,2,0)</f>
        <v>ASIA WINDOW HANDLE (CP)      9010/ Tay nắm đôi cho cửa sổ kiểu ASIA kèm suốt &amp; vítt L=45mm, màu Bạc giesse</v>
      </c>
      <c r="E103" s="69">
        <v>1</v>
      </c>
      <c r="F103" s="75" t="str">
        <f>VLOOKUP(C103,[1]giá!$B:$G,4,0)</f>
        <v>Cặp</v>
      </c>
      <c r="G103" s="24">
        <f>E103*$E$102</f>
        <v>1</v>
      </c>
      <c r="H103" s="115">
        <f>VLOOKUP(C103,[1]giá!$B:$G,5,0)</f>
        <v>648215.91359999997</v>
      </c>
      <c r="I103" s="142">
        <f>G103*H103</f>
        <v>648215.91359999997</v>
      </c>
      <c r="J103" s="156" t="s">
        <v>64</v>
      </c>
      <c r="K103" s="127" t="s">
        <v>39</v>
      </c>
      <c r="L103" s="116" t="s">
        <v>51</v>
      </c>
      <c r="M103" s="116" t="s">
        <v>54</v>
      </c>
    </row>
    <row r="104" spans="1:14" s="16" customFormat="1" ht="38.25" customHeight="1" outlineLevel="2" x14ac:dyDescent="0.5">
      <c r="A104" s="158"/>
      <c r="B104" s="155"/>
      <c r="C104" s="22" t="s">
        <v>40</v>
      </c>
      <c r="D104" s="19" t="str">
        <f>VLOOKUP(C104,[1]giá!$B:$G,2,0)</f>
        <v>ASIA WINDOW HANDLE (CP)      9005/ Tay nắm đôi cho cửa sổ kiểu ASIA kèm suốt &amp; vítt L=45mm, màu đen</v>
      </c>
      <c r="E104" s="72"/>
      <c r="F104" s="97" t="str">
        <f>VLOOKUP(C104,[1]giá!$B:$G,4,0)</f>
        <v>Cặp</v>
      </c>
      <c r="G104" s="24">
        <f t="shared" ref="G104:G114" si="28">E104*$E$102</f>
        <v>0</v>
      </c>
      <c r="H104" s="115">
        <f>VLOOKUP(C104,[1]giá!$B:$G,5,0)</f>
        <v>648215.91359999997</v>
      </c>
      <c r="I104" s="142">
        <f t="shared" ref="I104" si="29">G104*H104</f>
        <v>0</v>
      </c>
      <c r="J104" s="156"/>
      <c r="K104" s="127" t="s">
        <v>39</v>
      </c>
      <c r="L104" s="116" t="s">
        <v>51</v>
      </c>
      <c r="M104" s="116" t="s">
        <v>54</v>
      </c>
    </row>
    <row r="105" spans="1:14" s="16" customFormat="1" ht="38.25" customHeight="1" outlineLevel="2" x14ac:dyDescent="0.5">
      <c r="A105" s="158"/>
      <c r="B105" s="155"/>
      <c r="C105" s="22" t="s">
        <v>18</v>
      </c>
      <c r="D105" s="23" t="str">
        <f>VLOOKUP(C105,[1]giá!$B:$G,2,0)</f>
        <v>CYLINDER COVER PLATE SQUARED / Ốp lõi khóa mặt chữ nhật màu bạc GIESSE</v>
      </c>
      <c r="E105" s="69">
        <v>2</v>
      </c>
      <c r="F105" s="75" t="str">
        <f>VLOOKUP(C105,[1]giá!$B:$G,4,0)</f>
        <v>Bộ</v>
      </c>
      <c r="G105" s="24">
        <f t="shared" si="28"/>
        <v>2</v>
      </c>
      <c r="H105" s="115">
        <f>VLOOKUP(C105,[1]giá!$B:$G,5,0)</f>
        <v>134664.5736</v>
      </c>
      <c r="I105" s="142">
        <f>G105*H105</f>
        <v>269329.14720000001</v>
      </c>
      <c r="J105" s="156" t="s">
        <v>64</v>
      </c>
      <c r="K105" s="127" t="s">
        <v>39</v>
      </c>
      <c r="L105" s="116" t="s">
        <v>51</v>
      </c>
      <c r="M105" s="116" t="s">
        <v>54</v>
      </c>
    </row>
    <row r="106" spans="1:14" s="16" customFormat="1" ht="38.25" customHeight="1" outlineLevel="2" x14ac:dyDescent="0.5">
      <c r="A106" s="158"/>
      <c r="B106" s="155"/>
      <c r="C106" s="22" t="s">
        <v>20</v>
      </c>
      <c r="D106" s="19" t="str">
        <f>VLOOKUP(C106,[1]giá!$B:$G,2,0)</f>
        <v>CYLINDER COVER PLATE SQUARED / Ốp lõi khóa mặt chữ nhật màu đen</v>
      </c>
      <c r="E106" s="72"/>
      <c r="F106" s="97" t="str">
        <f>VLOOKUP(C106,[1]giá!$B:$G,4,0)</f>
        <v>Bộ</v>
      </c>
      <c r="G106" s="24">
        <f t="shared" si="28"/>
        <v>0</v>
      </c>
      <c r="H106" s="115">
        <f>VLOOKUP(C106,[1]giá!$B:$G,5,0)</f>
        <v>134664.5736</v>
      </c>
      <c r="I106" s="142">
        <f t="shared" ref="I106:I114" si="30">G106*H106</f>
        <v>0</v>
      </c>
      <c r="J106" s="156"/>
      <c r="K106" s="127" t="s">
        <v>39</v>
      </c>
      <c r="L106" s="116" t="s">
        <v>51</v>
      </c>
      <c r="M106" s="116" t="s">
        <v>54</v>
      </c>
    </row>
    <row r="107" spans="1:14" s="16" customFormat="1" ht="72" customHeight="1" outlineLevel="2" x14ac:dyDescent="0.5">
      <c r="A107" s="157"/>
      <c r="B107" s="21"/>
      <c r="C107" s="22" t="s">
        <v>41</v>
      </c>
      <c r="D107" s="23" t="str">
        <f>VLOOKUP(C107,[1]giá!$B:$G,2,0)</f>
        <v>SINGLE-DIR. DEVICE GHIBO OUT BS 22"/ hộp số tim 22 dùng suốt</v>
      </c>
      <c r="E107" s="69">
        <v>1</v>
      </c>
      <c r="F107" s="75" t="str">
        <f>VLOOKUP(C107,[1]giá!$B:$G,4,0)</f>
        <v>Chiếc</v>
      </c>
      <c r="G107" s="24">
        <f t="shared" si="28"/>
        <v>1</v>
      </c>
      <c r="H107" s="115">
        <f>VLOOKUP(C107,[1]giá!$B:$G,5,0)</f>
        <v>509747.25600000005</v>
      </c>
      <c r="I107" s="142">
        <f t="shared" si="30"/>
        <v>509747.25600000005</v>
      </c>
      <c r="J107" s="26"/>
      <c r="K107" s="127" t="s">
        <v>42</v>
      </c>
      <c r="L107" s="116" t="s">
        <v>51</v>
      </c>
      <c r="M107" s="48"/>
    </row>
    <row r="108" spans="1:14" s="16" customFormat="1" ht="72" customHeight="1" outlineLevel="2" x14ac:dyDescent="0.5">
      <c r="A108" s="157"/>
      <c r="B108" s="21"/>
      <c r="C108" s="22" t="s">
        <v>43</v>
      </c>
      <c r="D108" s="23" t="str">
        <f>VLOOKUP(C108,[1]giá!$B:$G,2,0)</f>
        <v>SINGLE-DIR. DEVICE GHIBO KEY OUT BS 22"/ hộp số dùng lõi khóa tim 22mm</v>
      </c>
      <c r="E108" s="69">
        <v>1</v>
      </c>
      <c r="F108" s="75" t="str">
        <f>VLOOKUP(C108,[1]giá!$B:$G,4,0)</f>
        <v>Chiếc</v>
      </c>
      <c r="G108" s="24">
        <f t="shared" si="28"/>
        <v>1</v>
      </c>
      <c r="H108" s="115">
        <f>VLOOKUP(C108,[1]giá!$B:$G,5,0)</f>
        <v>378886.76640000002</v>
      </c>
      <c r="I108" s="142">
        <f t="shared" si="30"/>
        <v>378886.76640000002</v>
      </c>
      <c r="J108" s="26"/>
      <c r="K108" s="127"/>
      <c r="L108" s="116"/>
      <c r="M108" s="48"/>
    </row>
    <row r="109" spans="1:14" s="16" customFormat="1" ht="57" customHeight="1" outlineLevel="2" x14ac:dyDescent="0.5">
      <c r="A109" s="157"/>
      <c r="B109" s="21"/>
      <c r="C109" s="22" t="s">
        <v>44</v>
      </c>
      <c r="D109" s="23" t="str">
        <f>VLOOKUP(C109,[1]giá!$B:$G,2,0)</f>
        <v>EUROPROFILE CYLINDER (31-31)/ lõi khóa 2 đầu chìa</v>
      </c>
      <c r="E109" s="69">
        <v>1</v>
      </c>
      <c r="F109" s="75" t="str">
        <f>VLOOKUP(C109,[1]giá!$B:$G,4,0)</f>
        <v>Chiếc</v>
      </c>
      <c r="G109" s="24">
        <f t="shared" si="28"/>
        <v>1</v>
      </c>
      <c r="H109" s="115">
        <f>VLOOKUP(C109,[1]giá!$B:$G,5,0)</f>
        <v>537897.47759999998</v>
      </c>
      <c r="I109" s="142">
        <f t="shared" si="30"/>
        <v>537897.47759999998</v>
      </c>
      <c r="J109" s="160" t="s">
        <v>78</v>
      </c>
      <c r="K109" s="127"/>
      <c r="L109" s="116"/>
      <c r="M109" s="48"/>
    </row>
    <row r="110" spans="1:14" s="16" customFormat="1" ht="57" customHeight="1" outlineLevel="2" x14ac:dyDescent="0.5">
      <c r="A110" s="157"/>
      <c r="B110" s="21"/>
      <c r="C110" s="22" t="s">
        <v>45</v>
      </c>
      <c r="D110" s="23" t="str">
        <f>VLOOKUP(C110,[1]giá!$B:$G,2,0)</f>
        <v xml:space="preserve">European profile cylinder with knob 
30/30/lõi khóa đầu núm </v>
      </c>
      <c r="E110" s="69"/>
      <c r="F110" s="75" t="str">
        <f>VLOOKUP(C110,[1]giá!$B:$G,4,0)</f>
        <v>Chiếc</v>
      </c>
      <c r="G110" s="24">
        <f t="shared" si="28"/>
        <v>0</v>
      </c>
      <c r="H110" s="115">
        <f>VLOOKUP(C110,[1]giá!$B:$G,5,0)</f>
        <v>779837</v>
      </c>
      <c r="I110" s="142">
        <f t="shared" si="30"/>
        <v>0</v>
      </c>
      <c r="J110" s="161"/>
      <c r="K110" s="127"/>
      <c r="L110" s="116"/>
      <c r="M110" s="48"/>
    </row>
    <row r="111" spans="1:14" s="16" customFormat="1" ht="57" customHeight="1" outlineLevel="2" x14ac:dyDescent="0.5">
      <c r="A111" s="157"/>
      <c r="B111" s="21"/>
      <c r="C111" s="22" t="s">
        <v>46</v>
      </c>
      <c r="D111" s="23" t="str">
        <f>VLOOKUP(C111,[1]giá!$B:$G,2,0)</f>
        <v>LOCKING SINGLE POINT GOS-SL/ bộ dầu khóa biên cửa lùa</v>
      </c>
      <c r="E111" s="69">
        <v>3</v>
      </c>
      <c r="F111" s="75" t="str">
        <f>VLOOKUP(C111,[1]giá!$B:$G,4,0)</f>
        <v>Bộ</v>
      </c>
      <c r="G111" s="24">
        <f t="shared" si="28"/>
        <v>3</v>
      </c>
      <c r="H111" s="115">
        <f>VLOOKUP(C111,[1]giá!$B:$G,5,0)</f>
        <v>83689.847999999998</v>
      </c>
      <c r="I111" s="142">
        <f t="shared" si="30"/>
        <v>251069.54399999999</v>
      </c>
      <c r="J111" s="108" t="s">
        <v>80</v>
      </c>
      <c r="K111" s="127"/>
      <c r="L111" s="116"/>
      <c r="M111" s="48"/>
    </row>
    <row r="112" spans="1:14" s="16" customFormat="1" ht="67.5" customHeight="1" outlineLevel="2" x14ac:dyDescent="0.5">
      <c r="A112" s="157"/>
      <c r="B112" s="21"/>
      <c r="C112" s="22" t="s">
        <v>48</v>
      </c>
      <c r="D112" s="23" t="str">
        <f>VLOOKUP(C112,[1]giá!$B:$G,2,0)</f>
        <v>CARERA 2 ADJUSTAB -  Bánh xe 160kg 4pcs/kit</v>
      </c>
      <c r="E112" s="69">
        <v>4</v>
      </c>
      <c r="F112" s="75" t="str">
        <f>VLOOKUP(C112,[1]giá!$B:$G,4,0)</f>
        <v xml:space="preserve"> Chiếc</v>
      </c>
      <c r="G112" s="24">
        <f t="shared" si="28"/>
        <v>4</v>
      </c>
      <c r="H112" s="115">
        <f>VLOOKUP(C112,[1]giá!$B:$G,5,0)*1.2</f>
        <v>203868.46972799997</v>
      </c>
      <c r="I112" s="142">
        <f t="shared" si="30"/>
        <v>815473.87891199987</v>
      </c>
      <c r="J112" s="26"/>
      <c r="K112" s="127" t="s">
        <v>47</v>
      </c>
      <c r="L112" s="116"/>
      <c r="M112" s="48"/>
    </row>
    <row r="113" spans="1:13" s="16" customFormat="1" ht="35.25" customHeight="1" outlineLevel="2" x14ac:dyDescent="0.5">
      <c r="A113" s="157"/>
      <c r="B113" s="155"/>
      <c r="C113" s="22" t="s">
        <v>35</v>
      </c>
      <c r="D113" s="23" t="str">
        <f>VLOOKUP(C113,[1]giá!$B:$G,2,0)</f>
        <v>SASH BLOCKING DEVICE          7045/ đệm chống đập cánh, màu xám</v>
      </c>
      <c r="E113" s="69">
        <v>2</v>
      </c>
      <c r="F113" s="75" t="str">
        <f>VLOOKUP(C113,[1]giá!$B:$G,4,0)</f>
        <v>Chiếc</v>
      </c>
      <c r="G113" s="24">
        <f t="shared" si="28"/>
        <v>2</v>
      </c>
      <c r="H113" s="115">
        <f>VLOOKUP(C113,[1]giá!$B:$G,5,0)</f>
        <v>273133.23119999998</v>
      </c>
      <c r="I113" s="142">
        <f t="shared" si="30"/>
        <v>546266.46239999996</v>
      </c>
      <c r="J113" s="156" t="s">
        <v>64</v>
      </c>
      <c r="K113" s="127" t="s">
        <v>36</v>
      </c>
      <c r="L113" s="116" t="s">
        <v>51</v>
      </c>
      <c r="M113" s="48"/>
    </row>
    <row r="114" spans="1:13" s="16" customFormat="1" ht="35.25" customHeight="1" outlineLevel="2" x14ac:dyDescent="0.5">
      <c r="A114" s="158"/>
      <c r="B114" s="155"/>
      <c r="C114" s="18" t="s">
        <v>37</v>
      </c>
      <c r="D114" s="19" t="str">
        <f>VLOOKUP(C114,[1]giá!$B:$G,2,0)</f>
        <v>SASH BLOCKING DEVICE          9005/ đệm chống đập cánh màu đen</v>
      </c>
      <c r="E114" s="72"/>
      <c r="F114" s="97" t="str">
        <f>VLOOKUP(C114,[1]giá!$B:$G,4,0)</f>
        <v>Chiếc</v>
      </c>
      <c r="G114" s="24">
        <f t="shared" si="28"/>
        <v>0</v>
      </c>
      <c r="H114" s="115">
        <f>VLOOKUP(C114,[1]giá!$B:$G,5,0)</f>
        <v>273133.23119999998</v>
      </c>
      <c r="I114" s="142">
        <f t="shared" si="30"/>
        <v>0</v>
      </c>
      <c r="J114" s="156"/>
      <c r="K114" s="127" t="s">
        <v>36</v>
      </c>
      <c r="L114" s="116" t="s">
        <v>51</v>
      </c>
      <c r="M114" s="48"/>
    </row>
    <row r="115" spans="1:13" s="118" customFormat="1" ht="20.25" customHeight="1" x14ac:dyDescent="0.5">
      <c r="A115" s="32"/>
      <c r="B115" s="33"/>
      <c r="C115" s="33"/>
      <c r="D115" s="33"/>
      <c r="E115" s="33"/>
      <c r="F115" s="33"/>
      <c r="G115" s="34"/>
      <c r="H115" s="33"/>
      <c r="I115" s="35"/>
      <c r="J115" s="117"/>
    </row>
    <row r="116" spans="1:13" s="6" customFormat="1" ht="60.75" customHeight="1" x14ac:dyDescent="0.5">
      <c r="A116" s="165" t="s">
        <v>65</v>
      </c>
      <c r="B116" s="166"/>
      <c r="C116" s="166"/>
      <c r="D116" s="166"/>
      <c r="E116" s="167" t="s">
        <v>91</v>
      </c>
      <c r="F116" s="167"/>
      <c r="G116" s="167"/>
      <c r="H116" s="167"/>
      <c r="I116" s="167"/>
      <c r="J116" s="167"/>
    </row>
    <row r="117" spans="1:13" s="6" customFormat="1" ht="60.75" customHeight="1" x14ac:dyDescent="0.25">
      <c r="A117" s="5"/>
      <c r="C117" s="5"/>
      <c r="D117" s="5"/>
      <c r="E117" s="42"/>
      <c r="F117" s="16"/>
      <c r="G117" s="39"/>
      <c r="H117" s="82"/>
      <c r="I117" s="47"/>
      <c r="J117" s="5"/>
    </row>
    <row r="118" spans="1:13" x14ac:dyDescent="0.25">
      <c r="B118" s="6"/>
      <c r="E118" s="42"/>
      <c r="F118" s="16"/>
      <c r="G118" s="40"/>
    </row>
    <row r="119" spans="1:13" x14ac:dyDescent="0.25">
      <c r="B119" s="6"/>
      <c r="E119" s="42"/>
      <c r="F119" s="16"/>
      <c r="G119" s="40"/>
    </row>
    <row r="120" spans="1:13" s="6" customFormat="1" ht="20.100000000000001" customHeight="1" x14ac:dyDescent="0.5">
      <c r="A120" s="42"/>
      <c r="B120" s="42"/>
      <c r="C120" s="42"/>
      <c r="D120" s="42"/>
      <c r="E120" s="83"/>
      <c r="F120" s="16"/>
      <c r="G120" s="40"/>
      <c r="H120" s="84"/>
      <c r="I120" s="85"/>
    </row>
    <row r="121" spans="1:13" s="6" customFormat="1" ht="20.100000000000001" customHeight="1" x14ac:dyDescent="0.5">
      <c r="A121" s="42"/>
      <c r="B121" s="42"/>
      <c r="C121" s="42"/>
      <c r="D121" s="42"/>
      <c r="E121" s="83"/>
      <c r="F121" s="16"/>
      <c r="G121" s="40"/>
      <c r="H121" s="84"/>
      <c r="I121" s="85"/>
    </row>
    <row r="122" spans="1:13" s="6" customFormat="1" ht="12.75" customHeight="1" x14ac:dyDescent="0.5">
      <c r="A122" s="42"/>
      <c r="B122" s="42"/>
      <c r="C122" s="42"/>
      <c r="D122" s="42"/>
      <c r="E122" s="83"/>
      <c r="F122" s="16"/>
      <c r="G122" s="40"/>
      <c r="H122" s="84"/>
      <c r="I122" s="85"/>
    </row>
    <row r="123" spans="1:13" s="6" customFormat="1" ht="18.75" customHeight="1" x14ac:dyDescent="0.5">
      <c r="C123" s="16"/>
      <c r="E123" s="42"/>
      <c r="F123" s="16"/>
      <c r="G123" s="40"/>
      <c r="H123" s="86"/>
      <c r="I123" s="87"/>
    </row>
    <row r="124" spans="1:13" s="6" customFormat="1" ht="18.75" customHeight="1" x14ac:dyDescent="0.5">
      <c r="C124" s="16"/>
      <c r="E124" s="42"/>
      <c r="F124" s="16"/>
      <c r="G124" s="40"/>
      <c r="H124" s="84"/>
      <c r="I124" s="88"/>
    </row>
    <row r="125" spans="1:13" s="6" customFormat="1" ht="18.75" customHeight="1" x14ac:dyDescent="0.5">
      <c r="C125" s="16"/>
      <c r="E125" s="42"/>
      <c r="F125" s="16"/>
      <c r="G125" s="40"/>
      <c r="H125" s="84"/>
      <c r="I125" s="88"/>
    </row>
    <row r="126" spans="1:13" s="6" customFormat="1" ht="30" customHeight="1" x14ac:dyDescent="0.5">
      <c r="B126" s="44"/>
      <c r="C126" s="16"/>
      <c r="E126" s="42"/>
      <c r="F126" s="16"/>
      <c r="G126" s="40"/>
      <c r="H126" s="84"/>
      <c r="I126" s="88"/>
    </row>
    <row r="127" spans="1:13" s="6" customFormat="1" x14ac:dyDescent="0.5">
      <c r="B127" s="44"/>
      <c r="C127" s="16"/>
      <c r="E127" s="42"/>
      <c r="F127" s="16"/>
      <c r="G127" s="40"/>
      <c r="H127" s="84"/>
      <c r="I127" s="88"/>
    </row>
    <row r="128" spans="1:13" x14ac:dyDescent="0.25">
      <c r="H128" s="89"/>
    </row>
    <row r="129" spans="1:9" x14ac:dyDescent="0.25">
      <c r="H129" s="89"/>
    </row>
    <row r="130" spans="1:9" x14ac:dyDescent="0.25">
      <c r="H130" s="89"/>
    </row>
    <row r="131" spans="1:9" x14ac:dyDescent="0.25">
      <c r="H131" s="89"/>
    </row>
    <row r="141" spans="1:9" x14ac:dyDescent="0.25">
      <c r="H141" s="89"/>
    </row>
    <row r="142" spans="1:9" s="6" customFormat="1" ht="20.100000000000001" customHeight="1" x14ac:dyDescent="0.5">
      <c r="A142" s="42"/>
      <c r="B142" s="42"/>
      <c r="C142" s="16"/>
      <c r="D142" s="42"/>
      <c r="E142" s="83"/>
      <c r="F142" s="16"/>
      <c r="G142" s="40"/>
      <c r="H142" s="84"/>
      <c r="I142" s="85"/>
    </row>
    <row r="143" spans="1:9" s="6" customFormat="1" ht="20.100000000000001" customHeight="1" x14ac:dyDescent="0.5">
      <c r="A143" s="42"/>
      <c r="B143" s="42"/>
      <c r="C143" s="16"/>
      <c r="D143" s="42"/>
      <c r="E143" s="83"/>
      <c r="F143" s="16"/>
      <c r="G143" s="40"/>
      <c r="H143" s="84"/>
      <c r="I143" s="85"/>
    </row>
    <row r="144" spans="1:9" s="6" customFormat="1" ht="20.100000000000001" customHeight="1" x14ac:dyDescent="0.5">
      <c r="A144" s="42"/>
      <c r="B144" s="42"/>
      <c r="C144" s="16"/>
      <c r="D144" s="42"/>
      <c r="E144" s="83"/>
      <c r="F144" s="16"/>
      <c r="G144" s="40"/>
      <c r="H144" s="84"/>
      <c r="I144" s="85"/>
    </row>
    <row r="145" spans="1:9" s="6" customFormat="1" ht="20.100000000000001" customHeight="1" x14ac:dyDescent="0.5">
      <c r="A145" s="42"/>
      <c r="B145" s="42"/>
      <c r="C145" s="16"/>
      <c r="D145" s="42"/>
      <c r="E145" s="83"/>
      <c r="F145" s="16"/>
      <c r="G145" s="40"/>
      <c r="H145" s="84"/>
      <c r="I145" s="85"/>
    </row>
    <row r="146" spans="1:9" s="6" customFormat="1" ht="20.100000000000001" customHeight="1" x14ac:dyDescent="0.5">
      <c r="A146" s="42"/>
      <c r="B146" s="42"/>
      <c r="C146" s="16"/>
      <c r="D146" s="42"/>
      <c r="E146" s="83"/>
      <c r="F146" s="16"/>
      <c r="G146" s="40"/>
      <c r="H146" s="84"/>
      <c r="I146" s="85"/>
    </row>
    <row r="147" spans="1:9" s="6" customFormat="1" x14ac:dyDescent="0.5">
      <c r="C147" s="16"/>
      <c r="E147" s="42"/>
      <c r="F147" s="16"/>
      <c r="G147" s="40"/>
      <c r="H147" s="84"/>
      <c r="I147" s="88"/>
    </row>
    <row r="148" spans="1:9" s="6" customFormat="1" x14ac:dyDescent="0.5">
      <c r="C148" s="16"/>
      <c r="E148" s="42"/>
      <c r="F148" s="16"/>
      <c r="G148" s="40"/>
      <c r="H148" s="84"/>
      <c r="I148" s="88"/>
    </row>
    <row r="149" spans="1:9" s="6" customFormat="1" x14ac:dyDescent="0.5">
      <c r="C149" s="16"/>
      <c r="E149" s="42"/>
      <c r="F149" s="16"/>
      <c r="G149" s="40"/>
      <c r="H149" s="84"/>
      <c r="I149" s="88"/>
    </row>
    <row r="150" spans="1:9" s="6" customFormat="1" x14ac:dyDescent="0.5">
      <c r="C150" s="16"/>
      <c r="E150" s="42"/>
      <c r="F150" s="16"/>
      <c r="G150" s="40"/>
      <c r="H150" s="84"/>
      <c r="I150" s="88"/>
    </row>
    <row r="151" spans="1:9" s="6" customFormat="1" x14ac:dyDescent="0.5">
      <c r="C151" s="16"/>
      <c r="E151" s="42"/>
      <c r="F151" s="16"/>
      <c r="G151" s="40"/>
      <c r="H151" s="84"/>
      <c r="I151" s="88"/>
    </row>
    <row r="152" spans="1:9" s="6" customFormat="1" x14ac:dyDescent="0.5">
      <c r="C152" s="16"/>
      <c r="E152" s="42"/>
      <c r="F152" s="16"/>
      <c r="G152" s="40"/>
      <c r="H152" s="84"/>
      <c r="I152" s="88"/>
    </row>
    <row r="153" spans="1:9" s="6" customFormat="1" ht="30" customHeight="1" x14ac:dyDescent="0.5">
      <c r="B153" s="44"/>
      <c r="C153" s="16"/>
      <c r="E153" s="42"/>
      <c r="F153" s="16"/>
      <c r="G153" s="40"/>
      <c r="H153" s="84"/>
      <c r="I153" s="88"/>
    </row>
    <row r="154" spans="1:9" s="6" customFormat="1" x14ac:dyDescent="0.5">
      <c r="B154" s="44"/>
      <c r="C154" s="16"/>
      <c r="E154" s="42"/>
      <c r="F154" s="16"/>
      <c r="G154" s="40"/>
      <c r="H154" s="84"/>
      <c r="I154" s="88"/>
    </row>
    <row r="155" spans="1:9" x14ac:dyDescent="0.25">
      <c r="H155" s="89"/>
    </row>
    <row r="156" spans="1:9" x14ac:dyDescent="0.25">
      <c r="H156" s="89"/>
    </row>
    <row r="157" spans="1:9" s="6" customFormat="1" ht="20.100000000000001" customHeight="1" x14ac:dyDescent="0.5">
      <c r="A157" s="41"/>
      <c r="B157" s="42"/>
      <c r="C157" s="42"/>
      <c r="D157" s="42"/>
      <c r="E157" s="83"/>
      <c r="F157" s="16"/>
      <c r="G157" s="40"/>
      <c r="H157" s="84"/>
      <c r="I157" s="85"/>
    </row>
    <row r="158" spans="1:9" s="6" customFormat="1" ht="20.100000000000001" customHeight="1" x14ac:dyDescent="0.5">
      <c r="A158" s="42"/>
      <c r="B158" s="42"/>
      <c r="C158" s="42"/>
      <c r="D158" s="42"/>
      <c r="E158" s="83"/>
      <c r="F158" s="16"/>
      <c r="G158" s="40"/>
      <c r="H158" s="84"/>
      <c r="I158" s="85"/>
    </row>
    <row r="159" spans="1:9" s="6" customFormat="1" ht="20.100000000000001" customHeight="1" x14ac:dyDescent="0.5">
      <c r="A159" s="42"/>
      <c r="B159" s="42"/>
      <c r="C159" s="42"/>
      <c r="D159" s="42"/>
      <c r="E159" s="83"/>
      <c r="F159" s="16"/>
      <c r="G159" s="40"/>
      <c r="H159" s="84"/>
      <c r="I159" s="85"/>
    </row>
    <row r="160" spans="1:9" s="6" customFormat="1" ht="12.75" customHeight="1" x14ac:dyDescent="0.5">
      <c r="A160" s="42"/>
      <c r="B160" s="42"/>
      <c r="C160" s="42"/>
      <c r="D160" s="42"/>
      <c r="E160" s="83"/>
      <c r="F160" s="16"/>
      <c r="G160" s="40"/>
      <c r="H160" s="84"/>
      <c r="I160" s="85"/>
    </row>
    <row r="161" spans="1:14" s="6" customFormat="1" ht="18.75" customHeight="1" x14ac:dyDescent="0.5">
      <c r="C161" s="16"/>
      <c r="E161" s="42"/>
      <c r="F161" s="16"/>
      <c r="G161" s="40"/>
      <c r="H161" s="84"/>
      <c r="I161" s="88"/>
    </row>
    <row r="162" spans="1:14" s="6" customFormat="1" ht="18.75" customHeight="1" x14ac:dyDescent="0.5">
      <c r="C162" s="16"/>
      <c r="E162" s="42"/>
      <c r="F162" s="16"/>
      <c r="G162" s="40"/>
      <c r="H162" s="84"/>
      <c r="I162" s="88"/>
    </row>
    <row r="163" spans="1:14" s="6" customFormat="1" ht="18.75" customHeight="1" x14ac:dyDescent="0.5">
      <c r="C163" s="16"/>
      <c r="E163" s="42"/>
      <c r="F163" s="16"/>
      <c r="G163" s="40"/>
      <c r="H163" s="84"/>
      <c r="I163" s="88"/>
    </row>
    <row r="164" spans="1:14" s="6" customFormat="1" ht="30" customHeight="1" x14ac:dyDescent="0.5">
      <c r="B164" s="44"/>
      <c r="C164" s="16"/>
      <c r="E164" s="42"/>
      <c r="F164" s="16"/>
      <c r="G164" s="40"/>
      <c r="H164" s="84"/>
      <c r="I164" s="88"/>
    </row>
    <row r="165" spans="1:14" s="6" customFormat="1" x14ac:dyDescent="0.5">
      <c r="B165" s="44"/>
      <c r="C165" s="16"/>
      <c r="E165" s="42"/>
      <c r="F165" s="16"/>
      <c r="G165" s="40"/>
      <c r="H165" s="84"/>
      <c r="I165" s="88"/>
    </row>
    <row r="166" spans="1:14" x14ac:dyDescent="0.25">
      <c r="H166" s="89"/>
    </row>
    <row r="167" spans="1:14" s="47" customFormat="1" x14ac:dyDescent="0.25">
      <c r="A167" s="5"/>
      <c r="B167" s="5"/>
      <c r="C167" s="5"/>
      <c r="D167" s="5"/>
      <c r="E167" s="5"/>
      <c r="F167" s="49"/>
      <c r="G167" s="46"/>
      <c r="H167" s="89"/>
      <c r="J167" s="5"/>
      <c r="K167" s="5"/>
      <c r="L167" s="5"/>
      <c r="M167" s="5"/>
      <c r="N167" s="5"/>
    </row>
    <row r="168" spans="1:14" s="47" customFormat="1" x14ac:dyDescent="0.25">
      <c r="A168" s="5"/>
      <c r="B168" s="5"/>
      <c r="C168" s="5"/>
      <c r="D168" s="5"/>
      <c r="E168" s="5"/>
      <c r="F168" s="49"/>
      <c r="G168" s="46"/>
      <c r="H168" s="89"/>
    </row>
  </sheetData>
  <mergeCells count="71">
    <mergeCell ref="A17:A28"/>
    <mergeCell ref="B17:B18"/>
    <mergeCell ref="J17:J18"/>
    <mergeCell ref="B27:B28"/>
    <mergeCell ref="J27:J28"/>
    <mergeCell ref="B19:B20"/>
    <mergeCell ref="J19:J20"/>
    <mergeCell ref="J23:J24"/>
    <mergeCell ref="A52:A58"/>
    <mergeCell ref="B52:B53"/>
    <mergeCell ref="J52:J53"/>
    <mergeCell ref="B57:B58"/>
    <mergeCell ref="J57:J58"/>
    <mergeCell ref="B74:B75"/>
    <mergeCell ref="J74:J75"/>
    <mergeCell ref="B79:B80"/>
    <mergeCell ref="J79:J80"/>
    <mergeCell ref="A116:D116"/>
    <mergeCell ref="E116:J116"/>
    <mergeCell ref="A74:A80"/>
    <mergeCell ref="A82:A93"/>
    <mergeCell ref="B82:B83"/>
    <mergeCell ref="J82:J83"/>
    <mergeCell ref="B84:B85"/>
    <mergeCell ref="J84:J85"/>
    <mergeCell ref="J88:J89"/>
    <mergeCell ref="B92:B93"/>
    <mergeCell ref="J92:J93"/>
    <mergeCell ref="A103:A114"/>
    <mergeCell ref="A9:A15"/>
    <mergeCell ref="B9:B10"/>
    <mergeCell ref="J9:J10"/>
    <mergeCell ref="B14:B15"/>
    <mergeCell ref="J14:J15"/>
    <mergeCell ref="B62:B63"/>
    <mergeCell ref="J62:J63"/>
    <mergeCell ref="J66:J67"/>
    <mergeCell ref="B70:B71"/>
    <mergeCell ref="J70:J71"/>
    <mergeCell ref="J103:J104"/>
    <mergeCell ref="B105:B106"/>
    <mergeCell ref="J105:J106"/>
    <mergeCell ref="J109:J110"/>
    <mergeCell ref="A5:J5"/>
    <mergeCell ref="A7:J7"/>
    <mergeCell ref="A50:J50"/>
    <mergeCell ref="A72:J72"/>
    <mergeCell ref="A95:A101"/>
    <mergeCell ref="B95:B96"/>
    <mergeCell ref="J95:J96"/>
    <mergeCell ref="B100:B101"/>
    <mergeCell ref="J100:J101"/>
    <mergeCell ref="A60:A71"/>
    <mergeCell ref="B60:B61"/>
    <mergeCell ref="J60:J61"/>
    <mergeCell ref="B113:B114"/>
    <mergeCell ref="J113:J114"/>
    <mergeCell ref="A30:A36"/>
    <mergeCell ref="B30:B31"/>
    <mergeCell ref="J30:J31"/>
    <mergeCell ref="B35:B36"/>
    <mergeCell ref="J35:J36"/>
    <mergeCell ref="A38:A49"/>
    <mergeCell ref="B38:B39"/>
    <mergeCell ref="J38:J39"/>
    <mergeCell ref="B40:B41"/>
    <mergeCell ref="J40:J41"/>
    <mergeCell ref="J44:J45"/>
    <mergeCell ref="B48:B49"/>
    <mergeCell ref="J48:J49"/>
    <mergeCell ref="B103:B104"/>
  </mergeCells>
  <hyperlinks>
    <hyperlink ref="K17" r:id="rId1" xr:uid="{8B66862E-ACE6-4DA3-9C2E-AE531EE1A5E5}"/>
    <hyperlink ref="L17" r:id="rId2" tooltip="Bản Lề  Ẩn" xr:uid="{3B7C7DAC-EF44-4A72-BB2E-D5B799D372F3}"/>
    <hyperlink ref="M17" r:id="rId3" tooltip="Bản Lề  Ẩn" xr:uid="{DC8C5E97-2CF2-49B2-A756-92306A2F05F9}"/>
    <hyperlink ref="K21" r:id="rId4" xr:uid="{66118BFA-AF65-4898-B101-36006E501893}"/>
    <hyperlink ref="L21" r:id="rId5" tooltip="Bản Lề  Ẩn" xr:uid="{BDF0F92A-FF42-40CB-94A6-A10CB0542D56}"/>
    <hyperlink ref="K27" r:id="rId6" xr:uid="{7C7F899B-D93C-4ACB-9D21-4803D1B11FE5}"/>
    <hyperlink ref="L27" r:id="rId7" tooltip="Bản Lề  Ẩn" xr:uid="{37FD9F16-D613-4480-B6AB-E26F6FECA1C4}"/>
    <hyperlink ref="K26" r:id="rId8" xr:uid="{A6829591-FB05-42B3-B0F2-BC896B9708D3}"/>
    <hyperlink ref="K18" r:id="rId9" xr:uid="{397A55DE-4CAB-4457-8388-78ABD8AB88CB}"/>
    <hyperlink ref="L18" r:id="rId10" tooltip="Bản Lề  Ẩn" xr:uid="{2923AF5B-0D82-4629-87FF-84DFD8FA0CB9}"/>
    <hyperlink ref="M18" r:id="rId11" tooltip="Bản Lề  Ẩn" xr:uid="{8F4C9DA6-B7E8-4D1C-95E5-8609A0922F1B}"/>
    <hyperlink ref="K28" r:id="rId12" xr:uid="{974839E2-046B-409D-9FA6-9CBD95F2F87C}"/>
    <hyperlink ref="L28" r:id="rId13" tooltip="Bản Lề  Ẩn" xr:uid="{242A2574-73D5-44A9-84CE-8CCDB02A21CB}"/>
    <hyperlink ref="K52" r:id="rId14" xr:uid="{A72DAA97-6ED6-4AE8-85E7-4E734FB641B0}"/>
    <hyperlink ref="L52" r:id="rId15" tooltip="Bản Lề  Ẩn" xr:uid="{9DCB1317-7099-46E7-9823-3425A216A0F3}"/>
    <hyperlink ref="M52" r:id="rId16" tooltip="Bản Lề  Ẩn" xr:uid="{8D15A333-6A23-4F73-94A4-1B1FB17D24F7}"/>
    <hyperlink ref="K54" r:id="rId17" xr:uid="{E4408D42-3919-454D-BF24-5F088B0E7080}"/>
    <hyperlink ref="L54" r:id="rId18" tooltip="Bản Lề  Ẩn" xr:uid="{379F7107-D399-4253-8B14-9B0751FD5BFA}"/>
    <hyperlink ref="K57" r:id="rId19" xr:uid="{5E0ED609-B340-427F-869E-43229DF798C7}"/>
    <hyperlink ref="L57" r:id="rId20" tooltip="Bản Lề  Ẩn" xr:uid="{F9D3730F-9A41-442A-95FB-B5566D1FBF2B}"/>
    <hyperlink ref="K56" r:id="rId21" xr:uid="{A4D9AD7F-36E8-4ADD-8407-61D70DBE0C18}"/>
    <hyperlink ref="K53" r:id="rId22" xr:uid="{90E8D9B9-B402-47C0-90F1-CA9A5A6FE3E8}"/>
    <hyperlink ref="L53" r:id="rId23" tooltip="Bản Lề  Ẩn" xr:uid="{B5CC1FC6-827E-4B9D-B3A9-9C8DF786AFCD}"/>
    <hyperlink ref="M53" r:id="rId24" tooltip="Bản Lề  Ẩn" xr:uid="{83586927-1504-4179-B6DA-A3C6C0574717}"/>
    <hyperlink ref="K58" r:id="rId25" xr:uid="{437D214D-FCB3-4413-BDAA-91E8357553AE}"/>
    <hyperlink ref="L58" r:id="rId26" tooltip="Bản Lề  Ẩn" xr:uid="{B045B8A9-8006-4C5E-9153-1C7A17D3964A}"/>
    <hyperlink ref="K74" r:id="rId27" xr:uid="{08E3A30F-B53E-4B5B-B876-7A99BBF17989}"/>
    <hyperlink ref="L74" r:id="rId28" tooltip="Bản Lề  Ẩn" xr:uid="{ACEF511F-8850-47EB-9880-61A793C7DBD4}"/>
    <hyperlink ref="M74" r:id="rId29" tooltip="Bản Lề  Ẩn" xr:uid="{036E1DC9-1549-41F3-ACDB-358322FFCA6A}"/>
    <hyperlink ref="K76" r:id="rId30" xr:uid="{589CFEFC-981B-4E23-B08F-1CD22F195A9A}"/>
    <hyperlink ref="L76" r:id="rId31" tooltip="Bản Lề  Ẩn" xr:uid="{B796B88F-39F3-4BDE-A34B-E600C0E659D2}"/>
    <hyperlink ref="K79" r:id="rId32" xr:uid="{9BB34C1C-AD26-425D-B592-697B1CDA4864}"/>
    <hyperlink ref="L79" r:id="rId33" tooltip="Bản Lề  Ẩn" xr:uid="{CEF3B24E-7A0C-47C4-BCCA-F5545EF63D7C}"/>
    <hyperlink ref="K78" r:id="rId34" xr:uid="{8C45E366-7EFD-4E0D-89AF-6D3578095262}"/>
    <hyperlink ref="K75" r:id="rId35" xr:uid="{B0C82E39-BC0C-4BB0-BC34-BBD141BC9C0F}"/>
    <hyperlink ref="L75" r:id="rId36" tooltip="Bản Lề  Ẩn" xr:uid="{54E8B70E-4770-42B3-BA05-1216946F360F}"/>
    <hyperlink ref="M75" r:id="rId37" tooltip="Bản Lề  Ẩn" xr:uid="{635343B9-974A-428A-AD75-F6AAA1D0DBD6}"/>
    <hyperlink ref="K80" r:id="rId38" xr:uid="{922338F8-77D2-48E0-BE7A-76DBFAFBEA39}"/>
    <hyperlink ref="L80" r:id="rId39" tooltip="Bản Lề  Ẩn" xr:uid="{25301B2B-6384-4847-B8E9-F1D4F19F6223}"/>
    <hyperlink ref="K19" r:id="rId40" xr:uid="{4BEA8F45-BE42-49F4-AEAA-8BDD598920BC}"/>
    <hyperlink ref="L19" r:id="rId41" tooltip="Bản Lề  Ẩn" xr:uid="{E12FF4A1-6696-4864-91C7-D8B22160E531}"/>
    <hyperlink ref="M19" r:id="rId42" tooltip="Bản Lề  Ẩn" xr:uid="{93919400-5EA0-4A8C-89AC-6D35FE55A2DF}"/>
    <hyperlink ref="K20" r:id="rId43" xr:uid="{4C6A9851-6B86-4397-9805-0BFCF0D5F16B}"/>
    <hyperlink ref="L20" r:id="rId44" tooltip="Bản Lề  Ẩn" xr:uid="{6E6BFBAA-A991-470B-8877-7560C6F433C8}"/>
    <hyperlink ref="M20" r:id="rId45" tooltip="Bản Lề  Ẩn" xr:uid="{BF984972-8A47-41B2-BC18-26EC2AFFE6F8}"/>
    <hyperlink ref="K9" r:id="rId46" xr:uid="{305F4BAD-72FF-4A6F-9E1D-9C4FC7B73BF4}"/>
    <hyperlink ref="L9" r:id="rId47" tooltip="Bản Lề  Ẩn" xr:uid="{F7223642-9282-4B86-A7D4-295DE8B66570}"/>
    <hyperlink ref="M9" r:id="rId48" tooltip="Bản Lề  Ẩn" xr:uid="{334F20E2-ED23-4E45-87F4-107AF4179287}"/>
    <hyperlink ref="K11" r:id="rId49" xr:uid="{F2C1E6AC-F46D-48D7-AFA7-9EF6C22ED444}"/>
    <hyperlink ref="L11" r:id="rId50" tooltip="Bản Lề  Ẩn" xr:uid="{655DBC8A-03B9-434D-87A5-4F516392E15B}"/>
    <hyperlink ref="K14" r:id="rId51" xr:uid="{08608238-22E0-4274-84CA-EF778CA48512}"/>
    <hyperlink ref="L14" r:id="rId52" tooltip="Bản Lề  Ẩn" xr:uid="{A12A8C88-E6F3-49FE-9943-B63FC46F7E1C}"/>
    <hyperlink ref="K13" r:id="rId53" xr:uid="{1123F745-5D8D-4951-9A34-34206FA745E6}"/>
    <hyperlink ref="K10" r:id="rId54" xr:uid="{E085FE90-31F4-402B-8E1B-6D709B161DCE}"/>
    <hyperlink ref="L10" r:id="rId55" tooltip="Bản Lề  Ẩn" xr:uid="{8327C002-6B85-46DF-95B2-60178C2ABE97}"/>
    <hyperlink ref="M10" r:id="rId56" tooltip="Bản Lề  Ẩn" xr:uid="{3BE7DFD8-FFF0-4C54-9673-48F00A1E8208}"/>
    <hyperlink ref="K15" r:id="rId57" xr:uid="{3D662DBC-6297-4F4E-ABBA-45BA16612649}"/>
    <hyperlink ref="L15" r:id="rId58" tooltip="Bản Lề  Ẩn" xr:uid="{70B02FC2-9E12-4EA3-8C91-6781494C0F2A}"/>
    <hyperlink ref="K60" r:id="rId59" xr:uid="{8F618CBC-B5D8-4B9D-A0CA-80F05228F8ED}"/>
    <hyperlink ref="L60" r:id="rId60" tooltip="Bản Lề  Ẩn" xr:uid="{E2E42FD5-09F0-4483-B216-43D2945ADE96}"/>
    <hyperlink ref="M60" r:id="rId61" tooltip="Bản Lề  Ẩn" xr:uid="{9AD55178-8976-408B-8BCF-B1E5AEB593E9}"/>
    <hyperlink ref="K64" r:id="rId62" xr:uid="{18245E6D-FD46-4222-BC1A-0C51EAF10710}"/>
    <hyperlink ref="L64" r:id="rId63" tooltip="Bản Lề  Ẩn" xr:uid="{02E3128C-5A65-4261-9571-E196D62B38EA}"/>
    <hyperlink ref="K70" r:id="rId64" xr:uid="{3A988E55-8A52-42A7-BBF4-B3336CD3B4AD}"/>
    <hyperlink ref="L70" r:id="rId65" tooltip="Bản Lề  Ẩn" xr:uid="{7188F4A9-E35F-4B52-9DF0-0D27C1BBA0D3}"/>
    <hyperlink ref="K69" r:id="rId66" xr:uid="{888592AE-9971-4712-9D64-696E2640C43C}"/>
    <hyperlink ref="K61" r:id="rId67" xr:uid="{65161FD9-8A95-47C1-A870-450400AC22FE}"/>
    <hyperlink ref="L61" r:id="rId68" tooltip="Bản Lề  Ẩn" xr:uid="{C79D35AE-FE0D-41B1-94D2-38E4525E2433}"/>
    <hyperlink ref="M61" r:id="rId69" tooltip="Bản Lề  Ẩn" xr:uid="{E91F6B91-D40B-4CA7-A567-E36C2E209EB8}"/>
    <hyperlink ref="K71" r:id="rId70" xr:uid="{6C40DDD1-C05E-4584-AE1A-1EDE8C36851C}"/>
    <hyperlink ref="L71" r:id="rId71" tooltip="Bản Lề  Ẩn" xr:uid="{DC78A06B-FE9E-4057-86C6-5AC53F4427A7}"/>
    <hyperlink ref="K62" r:id="rId72" xr:uid="{75E735EB-9A51-483D-BA8B-D4F79BA96D1C}"/>
    <hyperlink ref="L62" r:id="rId73" tooltip="Bản Lề  Ẩn" xr:uid="{7CD6AFBC-D0AC-468B-B31B-8AFB997702EB}"/>
    <hyperlink ref="M62" r:id="rId74" tooltip="Bản Lề  Ẩn" xr:uid="{9FA1DD86-D200-4C83-AE8E-33324387A8F1}"/>
    <hyperlink ref="K63" r:id="rId75" xr:uid="{08F2878D-AF6A-4006-AC9E-90A459070C12}"/>
    <hyperlink ref="L63" r:id="rId76" tooltip="Bản Lề  Ẩn" xr:uid="{A8233379-2F52-48B2-81D1-28199893798A}"/>
    <hyperlink ref="M63" r:id="rId77" tooltip="Bản Lề  Ẩn" xr:uid="{03450988-9971-4C09-9CA0-B5183C12B58A}"/>
    <hyperlink ref="K82" r:id="rId78" xr:uid="{7D4E55ED-E85C-46CE-AE69-78BD6164B815}"/>
    <hyperlink ref="L82" r:id="rId79" tooltip="Bản Lề  Ẩn" xr:uid="{2B2C10A3-A6C3-4F48-B565-B6F33E626031}"/>
    <hyperlink ref="M82" r:id="rId80" tooltip="Bản Lề  Ẩn" xr:uid="{3199B4DB-5343-429A-90D6-A5E8C6013011}"/>
    <hyperlink ref="K86" r:id="rId81" xr:uid="{345C1908-D505-4890-8E9A-AF1BFB696D02}"/>
    <hyperlink ref="L86" r:id="rId82" tooltip="Bản Lề  Ẩn" xr:uid="{32DD767E-BE78-495B-85A8-A6840391215B}"/>
    <hyperlink ref="K92" r:id="rId83" xr:uid="{B8B4F456-045C-4D6D-8CB8-A2EEBFA7F3F0}"/>
    <hyperlink ref="L92" r:id="rId84" tooltip="Bản Lề  Ẩn" xr:uid="{B451930D-6BFC-4B32-9EC1-B02760DF8C1E}"/>
    <hyperlink ref="K91" r:id="rId85" xr:uid="{C7DBB15B-FC3A-4782-9288-21817418344B}"/>
    <hyperlink ref="K83" r:id="rId86" xr:uid="{2C2C0ACF-68C8-418C-B119-13F6A15262FD}"/>
    <hyperlink ref="L83" r:id="rId87" tooltip="Bản Lề  Ẩn" xr:uid="{59DF8F4B-C8CB-4DAC-BCD2-5FD09FB16569}"/>
    <hyperlink ref="M83" r:id="rId88" tooltip="Bản Lề  Ẩn" xr:uid="{1C685375-9080-46FF-AF37-11E6FF3DE834}"/>
    <hyperlink ref="K93" r:id="rId89" xr:uid="{AB4C0DCC-B743-4CBF-A7E9-6BCFC35F7BAF}"/>
    <hyperlink ref="L93" r:id="rId90" tooltip="Bản Lề  Ẩn" xr:uid="{DD80ACEC-0D25-4A8B-A61C-962D1855F384}"/>
    <hyperlink ref="K84" r:id="rId91" xr:uid="{49C671DA-E75C-44E0-BD9E-886CEBB48E31}"/>
    <hyperlink ref="L84" r:id="rId92" tooltip="Bản Lề  Ẩn" xr:uid="{2484F7A0-E6AB-4905-884E-3EE481432F73}"/>
    <hyperlink ref="M84" r:id="rId93" tooltip="Bản Lề  Ẩn" xr:uid="{813F6859-AB6A-4557-AAE0-C4A1C5162548}"/>
    <hyperlink ref="K85" r:id="rId94" xr:uid="{F073E2A5-CA7B-4968-A600-92C9A46B8E88}"/>
    <hyperlink ref="L85" r:id="rId95" tooltip="Bản Lề  Ẩn" xr:uid="{A74DA0E8-DA42-4ADA-9B34-E55863DD42D7}"/>
    <hyperlink ref="M85" r:id="rId96" tooltip="Bản Lề  Ẩn" xr:uid="{F8AB8DD0-73AF-4979-A07C-00BCBA92C2BE}"/>
    <hyperlink ref="K95" r:id="rId97" xr:uid="{C8E08B89-98B1-4A51-8446-F29C8BDEC6FF}"/>
    <hyperlink ref="L95" r:id="rId98" tooltip="Bản Lề  Ẩn" xr:uid="{B9E0A1B6-0436-498A-8D2C-1A42C1746175}"/>
    <hyperlink ref="M95" r:id="rId99" tooltip="Bản Lề  Ẩn" xr:uid="{F9B65224-2B90-4506-AED2-3A5726253C56}"/>
    <hyperlink ref="K97" r:id="rId100" xr:uid="{7F9E3015-C44E-408E-B77C-1AE358A05CEC}"/>
    <hyperlink ref="L97" r:id="rId101" tooltip="Bản Lề  Ẩn" xr:uid="{927D2958-9299-46DF-BF38-54939C2DC35B}"/>
    <hyperlink ref="K100" r:id="rId102" xr:uid="{4A515C6B-44A0-496A-AF60-4D154F2EFF00}"/>
    <hyperlink ref="L100" r:id="rId103" tooltip="Bản Lề  Ẩn" xr:uid="{0D77C769-D347-42B5-BCEE-DCC600D6688E}"/>
    <hyperlink ref="K99" r:id="rId104" xr:uid="{F5EB2933-C4CD-4395-95E6-D69FCF5BBF6C}"/>
    <hyperlink ref="K96" r:id="rId105" xr:uid="{C2FD8748-C7D0-4786-BF44-80E403483877}"/>
    <hyperlink ref="L96" r:id="rId106" tooltip="Bản Lề  Ẩn" xr:uid="{8DDC1396-A5C2-44BF-8AE0-2E2A4ECD0035}"/>
    <hyperlink ref="M96" r:id="rId107" tooltip="Bản Lề  Ẩn" xr:uid="{0F08C9B0-B5CF-4E12-AA6C-F528A852C6A8}"/>
    <hyperlink ref="K101" r:id="rId108" xr:uid="{6ACBF196-127F-4CC7-B542-17DB9F61328D}"/>
    <hyperlink ref="L101" r:id="rId109" tooltip="Bản Lề  Ẩn" xr:uid="{7C317D6D-1B94-4606-A8D9-8CDB37EDCEB7}"/>
    <hyperlink ref="K103" r:id="rId110" xr:uid="{45617124-7E66-4B39-B753-4E17F4BDB8E2}"/>
    <hyperlink ref="L103" r:id="rId111" tooltip="Bản Lề  Ẩn" xr:uid="{DF166421-B44E-4343-8CCC-ADFE3193A51E}"/>
    <hyperlink ref="M103" r:id="rId112" tooltip="Bản Lề  Ẩn" xr:uid="{A523031C-FD20-4703-8032-0135EA83CC81}"/>
    <hyperlink ref="K107" r:id="rId113" xr:uid="{D455652C-7D63-45E0-B8E5-4084E302F374}"/>
    <hyperlink ref="L107" r:id="rId114" tooltip="Bản Lề  Ẩn" xr:uid="{02DB8022-6E30-4752-9470-0FF5FF6F9608}"/>
    <hyperlink ref="K113" r:id="rId115" xr:uid="{9689061D-95C8-495D-9E3F-9BB9C4169195}"/>
    <hyperlink ref="L113" r:id="rId116" tooltip="Bản Lề  Ẩn" xr:uid="{E3B239D4-5BB2-4E7C-B65F-52804C40ABEB}"/>
    <hyperlink ref="K112" r:id="rId117" xr:uid="{1AC355A8-BEBB-47C6-A8BF-EECE2ECE97FD}"/>
    <hyperlink ref="K104" r:id="rId118" xr:uid="{3B8E1C05-4E5E-401B-A13B-927FF743429A}"/>
    <hyperlink ref="L104" r:id="rId119" tooltip="Bản Lề  Ẩn" xr:uid="{005068B0-794F-412A-AD7A-47618BB221D8}"/>
    <hyperlink ref="M104" r:id="rId120" tooltip="Bản Lề  Ẩn" xr:uid="{8CBC858C-B54E-4A91-BCE1-D99B5A28D877}"/>
    <hyperlink ref="K114" r:id="rId121" xr:uid="{50193C89-F260-487C-925C-5403E11C5B83}"/>
    <hyperlink ref="L114" r:id="rId122" tooltip="Bản Lề  Ẩn" xr:uid="{7B1F6241-9C8F-4EF7-A120-9FB29F5DD485}"/>
    <hyperlink ref="K105" r:id="rId123" xr:uid="{6147311F-FD9A-46BF-B267-3E010CA793FA}"/>
    <hyperlink ref="L105" r:id="rId124" tooltip="Bản Lề  Ẩn" xr:uid="{1A241CF0-4C54-4B20-B32C-0C7DA19B2B37}"/>
    <hyperlink ref="M105" r:id="rId125" tooltip="Bản Lề  Ẩn" xr:uid="{FB89CEA7-0639-4B14-8CE9-060C78A5A83D}"/>
    <hyperlink ref="K106" r:id="rId126" xr:uid="{F05A86A8-F943-404D-A61B-A3131FE626A8}"/>
    <hyperlink ref="L106" r:id="rId127" tooltip="Bản Lề  Ẩn" xr:uid="{DF73C6CE-72EC-4F8D-9AC2-A055563CAE77}"/>
    <hyperlink ref="M106" r:id="rId128" tooltip="Bản Lề  Ẩn" xr:uid="{89AE5656-30EE-44CC-8FCB-4310DFA36EB4}"/>
    <hyperlink ref="K38" r:id="rId129" xr:uid="{00C29F42-7C55-4D05-A41A-BB5DFA9FE805}"/>
    <hyperlink ref="L38" r:id="rId130" tooltip="Bản Lề  Ẩn" xr:uid="{CD323192-C20E-4A32-8F38-6B76AD71861B}"/>
    <hyperlink ref="M38" r:id="rId131" tooltip="Bản Lề  Ẩn" xr:uid="{536FA1F0-B3EA-44AA-A4D6-5A43E2B527D5}"/>
    <hyperlink ref="K42" r:id="rId132" xr:uid="{30619CFF-0F76-436D-A66A-28A045723E84}"/>
    <hyperlink ref="L42" r:id="rId133" tooltip="Bản Lề  Ẩn" xr:uid="{DB7DD757-851F-4514-9657-106338628712}"/>
    <hyperlink ref="K48" r:id="rId134" xr:uid="{E266050C-0DB7-4947-8741-C2BC40259683}"/>
    <hyperlink ref="L48" r:id="rId135" tooltip="Bản Lề  Ẩn" xr:uid="{BF3E396B-4600-41F8-8FDB-3A7207CBE39E}"/>
    <hyperlink ref="K47" r:id="rId136" xr:uid="{469C6148-2E31-4FDF-962D-0156FBF095C2}"/>
    <hyperlink ref="K39" r:id="rId137" xr:uid="{03E07DE5-8C14-40C3-9777-22EA3055D236}"/>
    <hyperlink ref="L39" r:id="rId138" tooltip="Bản Lề  Ẩn" xr:uid="{10B6A6A1-859B-4470-AAD6-4B571435DBF2}"/>
    <hyperlink ref="M39" r:id="rId139" tooltip="Bản Lề  Ẩn" xr:uid="{CB0DA6F6-AF4D-4185-8340-6ECBA33994AD}"/>
    <hyperlink ref="K49" r:id="rId140" xr:uid="{2BCC5F44-1BEE-469B-B6FD-3ED4F04EFDC1}"/>
    <hyperlink ref="L49" r:id="rId141" tooltip="Bản Lề  Ẩn" xr:uid="{FAD72E2D-5051-4E81-98F7-C5D972D5F8E9}"/>
    <hyperlink ref="K40" r:id="rId142" xr:uid="{09C67B5F-84A2-4052-BC48-2A3ED84DDE94}"/>
    <hyperlink ref="L40" r:id="rId143" tooltip="Bản Lề  Ẩn" xr:uid="{E26AB362-0AD8-4226-8AF1-A361191D4879}"/>
    <hyperlink ref="M40" r:id="rId144" tooltip="Bản Lề  Ẩn" xr:uid="{61E4AC4D-D38C-4FA6-99D2-C72A1C0083E4}"/>
    <hyperlink ref="K41" r:id="rId145" xr:uid="{68E48C7B-25D3-4A98-B2DE-00E69C8014A0}"/>
    <hyperlink ref="L41" r:id="rId146" tooltip="Bản Lề  Ẩn" xr:uid="{F5D5DE49-1F8C-4079-89C3-A89DFA6B3676}"/>
    <hyperlink ref="M41" r:id="rId147" tooltip="Bản Lề  Ẩn" xr:uid="{94B5C0A3-F14A-4B01-8ECD-CC29338FA797}"/>
    <hyperlink ref="K30" r:id="rId148" xr:uid="{CAAD3EA8-6E65-4B90-BC24-8A7D1A9FCDEF}"/>
    <hyperlink ref="L30" r:id="rId149" tooltip="Bản Lề  Ẩn" xr:uid="{BBC7339A-BE6C-4C6E-85CE-7FB58012FD27}"/>
    <hyperlink ref="M30" r:id="rId150" tooltip="Bản Lề  Ẩn" xr:uid="{B92BB6C3-9E47-41B7-AAB3-CD11FE86CAE9}"/>
    <hyperlink ref="K32" r:id="rId151" xr:uid="{FA208532-AADD-4538-959C-C87B8FEC7AFA}"/>
    <hyperlink ref="L32" r:id="rId152" tooltip="Bản Lề  Ẩn" xr:uid="{86D09C39-ACB0-4119-81F8-A72FCD060757}"/>
    <hyperlink ref="K35" r:id="rId153" xr:uid="{00C747E2-BAAF-4416-9F33-93C8331520F1}"/>
    <hyperlink ref="L35" r:id="rId154" tooltip="Bản Lề  Ẩn" xr:uid="{6969D682-2B85-46EC-9C1E-C046F26CFE3B}"/>
    <hyperlink ref="K34" r:id="rId155" xr:uid="{81C3C079-E989-4F6A-AA20-8E7CE633B0BF}"/>
    <hyperlink ref="K31" r:id="rId156" xr:uid="{D21F291D-BC43-4863-80AC-6EF87D3AD4F3}"/>
    <hyperlink ref="L31" r:id="rId157" tooltip="Bản Lề  Ẩn" xr:uid="{B8E239AF-4463-4FB3-A41E-DE1B40677DCE}"/>
    <hyperlink ref="M31" r:id="rId158" tooltip="Bản Lề  Ẩn" xr:uid="{DD376C42-C65E-4BDB-A445-F26153A70158}"/>
    <hyperlink ref="K36" r:id="rId159" xr:uid="{338F6FE9-2395-4E58-A823-41F91F3D2445}"/>
    <hyperlink ref="L36" r:id="rId160" tooltip="Bản Lề  Ẩn" xr:uid="{5CDC63BB-88E3-497B-BC00-F7FCDF03556C}"/>
  </hyperlinks>
  <printOptions horizontalCentered="1"/>
  <pageMargins left="0.2" right="0.2" top="0.75" bottom="0.2" header="0.2" footer="0.2"/>
  <pageSetup paperSize="9" scale="65" fitToHeight="0" orientation="landscape" horizontalDpi="360" verticalDpi="360" r:id="rId161"/>
  <headerFooter alignWithMargins="0">
    <oddHeader>&amp;C&amp;G</oddHeader>
    <oddFooter>&amp;C&amp;P/&amp;N&amp;R&amp;D</oddFooter>
  </headerFooter>
  <rowBreaks count="1" manualBreakCount="1">
    <brk id="50" max="16383" man="1"/>
  </rowBreaks>
  <drawing r:id="rId162"/>
  <legacyDrawingHF r:id="rId16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6158E-2F1A-4B9E-9F4C-BB990C6119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Hình Ảnh Sản Phẩm</vt:lpstr>
      <vt:lpstr>Mở Quay Hệ 55C</vt:lpstr>
      <vt:lpstr>Cửa Đi Trượt SD100</vt:lpstr>
      <vt:lpstr>'Cửa Đi Trượt SD100'!Print_Area</vt:lpstr>
      <vt:lpstr>'Cửa Đi Trượt SD100'!Print_Titles</vt:lpstr>
      <vt:lpstr>'Mở Quay Hệ 55C'!Print_Titles</vt:lpstr>
    </vt:vector>
  </TitlesOfParts>
  <Company>Hafele (Thailand)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Technical Project Quốc Anh</cp:lastModifiedBy>
  <cp:lastPrinted>2026-01-07T04:51:39Z</cp:lastPrinted>
  <dcterms:created xsi:type="dcterms:W3CDTF">2005-03-05T01:05:00Z</dcterms:created>
  <dcterms:modified xsi:type="dcterms:W3CDTF">2026-01-21T07:34:07Z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0x01010040FF8CA8B343CD468E87CAB974D401E5</vt:lpwstr>
  </property>
  <property fmtid="{D5CDD505-2E9C-101B-9397-08002B2CF9AE}" pid="3" name="ICV">
    <vt:lpwstr>A255621E6BCF259431004968402BBA9A_42</vt:lpwstr>
  </property>
  <property fmtid="{D5CDD505-2E9C-101B-9397-08002B2CF9AE}" pid="4" name="KSOProductBuildVer">
    <vt:lpwstr>1033-12.2.0.21546</vt:lpwstr>
  </property>
</Properties>
</file>